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1355" windowHeight="8415"/>
  </bookViews>
  <sheets>
    <sheet name="Sheet1" sheetId="1" r:id="rId1"/>
    <sheet name="_SSC" sheetId="2" state="veryHidden" r:id="rId2"/>
  </sheets>
  <definedNames>
    <definedName name="_Ctrl_3" hidden="1">Sheet1!$G$163</definedName>
    <definedName name="_xlnm.Print_Area" localSheetId="0">Sheet1!$A$1:$G$179</definedName>
  </definedNames>
  <calcPr calcId="145621"/>
  <webPublishObjects count="1">
    <webPublishObject id="12226" divId="enterprise_learning_checklist_12226" destinationFile="C:\Documents and Settings\jlee\Desktop\enterprise_learning_checklist.htm"/>
  </webPublishObjects>
</workbook>
</file>

<file path=xl/calcChain.xml><?xml version="1.0" encoding="utf-8"?>
<calcChain xmlns="http://schemas.openxmlformats.org/spreadsheetml/2006/main">
  <c r="F3" i="1" l="1"/>
  <c r="G163" i="1" l="1"/>
  <c r="G3" i="1" s="1"/>
  <c r="F140" i="1" l="1"/>
  <c r="D140" i="1"/>
  <c r="F97" i="1"/>
  <c r="D97" i="1"/>
  <c r="F72" i="1"/>
  <c r="D72" i="1"/>
  <c r="D13" i="1"/>
  <c r="E3" i="1"/>
  <c r="E13" i="1" s="1"/>
  <c r="D3" i="1"/>
  <c r="F13" i="1"/>
  <c r="G13" i="1"/>
  <c r="E72" i="1" l="1"/>
  <c r="G72" i="1"/>
  <c r="E97" i="1"/>
  <c r="G97" i="1"/>
  <c r="E140" i="1"/>
  <c r="G140" i="1"/>
  <c r="F163" i="1"/>
  <c r="F164" i="1" s="1"/>
  <c r="F165" i="1" l="1"/>
  <c r="F166" i="1"/>
  <c r="A14" i="1"/>
  <c r="A98" i="1"/>
  <c r="A141" i="1"/>
  <c r="A142" i="1" s="1"/>
  <c r="A143" i="1" s="1"/>
  <c r="A144" i="1" s="1"/>
  <c r="A145" i="1" s="1"/>
  <c r="A146" i="1" s="1"/>
  <c r="A147" i="1" s="1"/>
  <c r="A148" i="1" s="1"/>
  <c r="A149" i="1" s="1"/>
  <c r="A150" i="1" s="1"/>
  <c r="A151" i="1" s="1"/>
  <c r="A152" i="1" s="1"/>
  <c r="A153" i="1" s="1"/>
  <c r="A154" i="1" s="1"/>
  <c r="A155" i="1" s="1"/>
  <c r="A156" i="1" s="1"/>
  <c r="A4" i="1"/>
  <c r="G92" i="1" l="1"/>
  <c r="F92" i="1"/>
  <c r="G91" i="1"/>
  <c r="F91" i="1"/>
  <c r="G90" i="1"/>
  <c r="F90" i="1"/>
  <c r="G67" i="1"/>
  <c r="F67" i="1"/>
  <c r="G66" i="1"/>
  <c r="F66" i="1"/>
  <c r="G65" i="1"/>
  <c r="F65" i="1"/>
  <c r="F9" i="1"/>
  <c r="G9" i="1"/>
  <c r="C157" i="1" l="1"/>
  <c r="G148" i="1"/>
  <c r="F148" i="1"/>
  <c r="G147" i="1"/>
  <c r="F147" i="1"/>
  <c r="G146" i="1"/>
  <c r="F146" i="1"/>
  <c r="G145" i="1"/>
  <c r="F145" i="1"/>
  <c r="G144" i="1"/>
  <c r="F144" i="1"/>
  <c r="G143" i="1"/>
  <c r="F143" i="1"/>
  <c r="G142" i="1"/>
  <c r="F142" i="1"/>
  <c r="G141" i="1"/>
  <c r="F141" i="1"/>
  <c r="C96" i="1"/>
  <c r="G95" i="1"/>
  <c r="F95" i="1"/>
  <c r="G94" i="1"/>
  <c r="F94" i="1"/>
  <c r="G93" i="1"/>
  <c r="F93" i="1"/>
  <c r="G89" i="1"/>
  <c r="F89"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A74" i="1"/>
  <c r="A75" i="1" s="1"/>
  <c r="A76" i="1" s="1"/>
  <c r="A77" i="1" s="1"/>
  <c r="A78" i="1" s="1"/>
  <c r="A79" i="1" s="1"/>
  <c r="A80" i="1" s="1"/>
  <c r="A81" i="1" s="1"/>
  <c r="A82" i="1" s="1"/>
  <c r="A83" i="1" s="1"/>
  <c r="A84" i="1" s="1"/>
  <c r="A85" i="1" s="1"/>
  <c r="A86" i="1" s="1"/>
  <c r="A87" i="1" s="1"/>
  <c r="A88" i="1" s="1"/>
  <c r="A89" i="1" s="1"/>
  <c r="A90" i="1" s="1"/>
  <c r="A91" i="1" s="1"/>
  <c r="A92" i="1" s="1"/>
  <c r="A93" i="1" s="1"/>
  <c r="A94" i="1" s="1"/>
  <c r="A95" i="1" s="1"/>
  <c r="G73" i="1"/>
  <c r="F73" i="1"/>
  <c r="F98" i="1"/>
  <c r="G98" i="1"/>
  <c r="A99" i="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F99" i="1"/>
  <c r="G99" i="1"/>
  <c r="F100" i="1"/>
  <c r="G100" i="1"/>
  <c r="F101" i="1"/>
  <c r="G101" i="1"/>
  <c r="F102" i="1"/>
  <c r="G102" i="1"/>
  <c r="F103" i="1"/>
  <c r="G103" i="1"/>
  <c r="F104" i="1"/>
  <c r="G104" i="1"/>
  <c r="F105" i="1"/>
  <c r="G105" i="1"/>
  <c r="F106" i="1"/>
  <c r="G106" i="1"/>
  <c r="F107" i="1"/>
  <c r="G107" i="1"/>
  <c r="F108" i="1"/>
  <c r="G108" i="1"/>
  <c r="F109" i="1"/>
  <c r="G109" i="1"/>
  <c r="F110" i="1"/>
  <c r="G110" i="1"/>
  <c r="F111" i="1"/>
  <c r="G111" i="1"/>
  <c r="F112" i="1"/>
  <c r="G112" i="1"/>
  <c r="F113" i="1"/>
  <c r="G113" i="1"/>
  <c r="F114" i="1"/>
  <c r="G114" i="1"/>
  <c r="F115" i="1"/>
  <c r="G115" i="1"/>
  <c r="F116" i="1"/>
  <c r="G116" i="1"/>
  <c r="F117" i="1"/>
  <c r="G117" i="1"/>
  <c r="F118" i="1"/>
  <c r="G118" i="1"/>
  <c r="F119" i="1"/>
  <c r="G119" i="1"/>
  <c r="F120" i="1"/>
  <c r="G120" i="1"/>
  <c r="F121" i="1"/>
  <c r="G121" i="1"/>
  <c r="F122" i="1"/>
  <c r="G122" i="1"/>
  <c r="F123" i="1"/>
  <c r="G123" i="1"/>
  <c r="F124" i="1"/>
  <c r="G124" i="1"/>
  <c r="F125" i="1"/>
  <c r="G125" i="1"/>
  <c r="F126" i="1"/>
  <c r="G126" i="1"/>
  <c r="F127" i="1"/>
  <c r="G127" i="1"/>
  <c r="F128" i="1"/>
  <c r="G128" i="1"/>
  <c r="F129" i="1"/>
  <c r="G129" i="1"/>
  <c r="F130" i="1"/>
  <c r="G130" i="1"/>
  <c r="F131" i="1"/>
  <c r="G131" i="1"/>
  <c r="F132" i="1"/>
  <c r="G132" i="1"/>
  <c r="F133" i="1"/>
  <c r="G133" i="1"/>
  <c r="F134" i="1"/>
  <c r="G134" i="1"/>
  <c r="F135" i="1"/>
  <c r="G135" i="1"/>
  <c r="F136" i="1"/>
  <c r="G136" i="1"/>
  <c r="F137" i="1"/>
  <c r="G137" i="1"/>
  <c r="F138" i="1"/>
  <c r="G138" i="1"/>
  <c r="C139" i="1"/>
  <c r="G156" i="1"/>
  <c r="F156" i="1"/>
  <c r="G155" i="1"/>
  <c r="F155" i="1"/>
  <c r="G154" i="1"/>
  <c r="F154" i="1"/>
  <c r="G153" i="1"/>
  <c r="F153" i="1"/>
  <c r="G152" i="1"/>
  <c r="F152" i="1"/>
  <c r="G151" i="1"/>
  <c r="F151" i="1"/>
  <c r="G150" i="1"/>
  <c r="F150" i="1"/>
  <c r="G149" i="1"/>
  <c r="F149" i="1"/>
  <c r="G70" i="1"/>
  <c r="F70" i="1"/>
  <c r="G69" i="1"/>
  <c r="F69" i="1"/>
  <c r="G68" i="1"/>
  <c r="F68" i="1"/>
  <c r="G64" i="1"/>
  <c r="F64" i="1"/>
  <c r="G63" i="1"/>
  <c r="F63" i="1"/>
  <c r="G62" i="1"/>
  <c r="F62" i="1"/>
  <c r="G61" i="1"/>
  <c r="F61" i="1"/>
  <c r="G60" i="1"/>
  <c r="F60" i="1"/>
  <c r="G59" i="1"/>
  <c r="F59" i="1"/>
  <c r="G58" i="1"/>
  <c r="F58"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6" i="1"/>
  <c r="F36" i="1"/>
  <c r="G35" i="1"/>
  <c r="F35" i="1"/>
  <c r="G34" i="1"/>
  <c r="F34" i="1"/>
  <c r="G33" i="1"/>
  <c r="F33" i="1"/>
  <c r="G32" i="1"/>
  <c r="F32" i="1"/>
  <c r="G31" i="1"/>
  <c r="F31" i="1"/>
  <c r="G30" i="1"/>
  <c r="F30" i="1"/>
  <c r="G29" i="1"/>
  <c r="F29" i="1"/>
  <c r="G28" i="1"/>
  <c r="F28" i="1"/>
  <c r="G27" i="1"/>
  <c r="F27" i="1"/>
  <c r="G26" i="1"/>
  <c r="F26" i="1"/>
  <c r="G25" i="1"/>
  <c r="F25" i="1"/>
  <c r="G24" i="1"/>
  <c r="F24" i="1"/>
  <c r="G23" i="1"/>
  <c r="F23" i="1"/>
  <c r="G22" i="1"/>
  <c r="F22" i="1"/>
  <c r="G21" i="1"/>
  <c r="F21" i="1"/>
  <c r="G20" i="1"/>
  <c r="F20" i="1"/>
  <c r="G19" i="1"/>
  <c r="F19" i="1"/>
  <c r="G18" i="1"/>
  <c r="F18" i="1"/>
  <c r="G17" i="1"/>
  <c r="F17" i="1"/>
  <c r="G16" i="1"/>
  <c r="F16" i="1"/>
  <c r="G15" i="1"/>
  <c r="F15" i="1"/>
  <c r="G14" i="1"/>
  <c r="F14" i="1"/>
  <c r="F71" i="1" s="1"/>
  <c r="G11" i="1"/>
  <c r="G10" i="1"/>
  <c r="G8" i="1"/>
  <c r="G7" i="1"/>
  <c r="G6" i="1"/>
  <c r="G5" i="1"/>
  <c r="G4" i="1"/>
  <c r="F11" i="1"/>
  <c r="F10" i="1"/>
  <c r="F8" i="1"/>
  <c r="F7" i="1"/>
  <c r="F6" i="1"/>
  <c r="F5" i="1"/>
  <c r="F4"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C71" i="1"/>
  <c r="C12" i="1"/>
  <c r="G167" i="1"/>
  <c r="F167" i="1"/>
  <c r="A5" i="1"/>
  <c r="A6" i="1" s="1"/>
  <c r="A7" i="1" s="1"/>
  <c r="A8" i="1" s="1"/>
  <c r="A9" i="1" s="1"/>
  <c r="A10" i="1" s="1"/>
  <c r="A11" i="1" s="1"/>
  <c r="F157" i="1" l="1"/>
  <c r="C158" i="1"/>
  <c r="G157" i="1"/>
  <c r="G139" i="1"/>
  <c r="G96" i="1"/>
  <c r="F12" i="1"/>
  <c r="F96" i="1"/>
  <c r="F139" i="1"/>
  <c r="G12" i="1"/>
  <c r="G71" i="1"/>
  <c r="F158" i="1" l="1"/>
  <c r="F168" i="1" s="1"/>
  <c r="G158" i="1"/>
  <c r="G168" i="1" s="1"/>
  <c r="F170" i="1" l="1"/>
  <c r="F171" i="1" s="1"/>
  <c r="F172" i="1" s="1"/>
  <c r="F169" i="1"/>
  <c r="G169" i="1"/>
  <c r="G170" i="1"/>
  <c r="G171" i="1" l="1"/>
  <c r="G172" i="1" s="1"/>
</calcChain>
</file>

<file path=xl/sharedStrings.xml><?xml version="1.0" encoding="utf-8"?>
<sst xmlns="http://schemas.openxmlformats.org/spreadsheetml/2006/main" count="492" uniqueCount="196">
  <si>
    <t>General Platform Capabilities</t>
  </si>
  <si>
    <t>Provides the ability to assign multiple instructors for independent periods of time to a class.  This requirement includes the ability to schedule instructor activities prior to class convening and following class completion.</t>
  </si>
  <si>
    <t>Provides the ability to assign multiple resources (facilities, support equipment, supplies) for independent periods of time to a class.  This requirement includes the ability to schedule resources prior to class convening and following class completion.</t>
  </si>
  <si>
    <t>Provides custom contact information for support services</t>
  </si>
  <si>
    <t>Provides standard help files and tutorials</t>
  </si>
  <si>
    <t>Provides the ability to add, edit and delete administrative permissions associated with a user profile</t>
  </si>
  <si>
    <t>Restricts access to functionality based on login credentials</t>
  </si>
  <si>
    <t>Provides for administrator initiated registration and cancellations</t>
  </si>
  <si>
    <t>Provides for independent weighted exam scoring for courses that have a multiple exams</t>
  </si>
  <si>
    <t>Tracks assessment completions and associated scores as independent objects when required</t>
  </si>
  <si>
    <t>Populates and categorizes unique domain catalogs with any published content</t>
  </si>
  <si>
    <t>Provides for the creation of blended learning paths (may include any/all types of learning objects)</t>
  </si>
  <si>
    <t>Provides for the creation of certification tracks</t>
  </si>
  <si>
    <t>Provides an acceptable data export for import into financial systems</t>
  </si>
  <si>
    <t>Provides tracking / reporting for e-commerce activity</t>
  </si>
  <si>
    <t>Provides timed testing capability</t>
  </si>
  <si>
    <t>Supports randomization and question pool testing methods</t>
  </si>
  <si>
    <t>Provides the creation and management of multi-level certification and certificate programs</t>
  </si>
  <si>
    <t>Provides an enhanced attendance verification capability for the issuance of certificates or continuing education units</t>
  </si>
  <si>
    <t>Provides a course catalog system that support anonymous catalog browsing prior to system log-on</t>
  </si>
  <si>
    <t>Provides a class management system that supports waitlist functionality, automated reminders and self cancellation features</t>
  </si>
  <si>
    <t>Provides for the creation of a learning path from learning objects and/or courses</t>
  </si>
  <si>
    <t>Provides for remote content authoring over the web or intranet</t>
  </si>
  <si>
    <t>Course authoring environment does not require programming knowledge</t>
  </si>
  <si>
    <t xml:space="preserve">Provides a comprehensive set of standard reports </t>
  </si>
  <si>
    <t>Learning Content Management Requirements</t>
  </si>
  <si>
    <t>Virtual Classroom Technology Requirements</t>
  </si>
  <si>
    <t>Requirement Weight</t>
  </si>
  <si>
    <t>Item</t>
  </si>
  <si>
    <t>Total All Requirements</t>
  </si>
  <si>
    <t>Provides reporting tools for generation of custom reports that allow selection of any data element, sort criteria and filtering of selections</t>
  </si>
  <si>
    <t>Total Three Year Cost of Ownership/Operation</t>
  </si>
  <si>
    <t>Evaluated Technology Points Deficit</t>
  </si>
  <si>
    <t>Evaluated Requirements Percentage Met</t>
  </si>
  <si>
    <t>Capabilities and Platform Features</t>
  </si>
  <si>
    <t>Areas in white require entry/modification based on organizational needs.</t>
  </si>
  <si>
    <t>Areas highlighted in grey are calculated cells and should not require modification.</t>
  </si>
  <si>
    <t>Areas highlighted in green are reference cells and should not require modification.</t>
  </si>
  <si>
    <t>Areas in red require entry and may vary greatly based on the total number of end-users. Please contact your vendor for details.</t>
  </si>
  <si>
    <t>Areas highlighted in yellow are based on published baseline LMS information for a leading vendor and may require modification.  Please contact your vendor for additional details.</t>
  </si>
  <si>
    <t>Instructions and Cell Reference Information</t>
  </si>
  <si>
    <t>Organization Requirement Weight</t>
  </si>
  <si>
    <t>What to do</t>
  </si>
  <si>
    <t>Evaluated Cost Per Requirement Point</t>
  </si>
  <si>
    <t>Three Year Amount Overpaid (Underpaid) Based On Comparison</t>
  </si>
  <si>
    <t>Three Year Evaluated Value to Organization Based on Requirements Met</t>
  </si>
  <si>
    <t>Allows for the timed release of content</t>
  </si>
  <si>
    <t>Assign points to each requirement based on organization need.  Assign more relative points to important elements.</t>
  </si>
  <si>
    <t>Enter cost information for your current or alternate vendor(s).  Estimate cost impact to extend use of technology to customers, suppliers, partners, agents, etc.</t>
  </si>
  <si>
    <t>Yes</t>
  </si>
  <si>
    <t>Supports text, image, multimedia etc.</t>
  </si>
  <si>
    <t>Talent Management Requirements</t>
  </si>
  <si>
    <t>Learning Management Requirements</t>
  </si>
  <si>
    <t>Provides a complete course development system based on HTML5 technology that supports advanced sequencing and navigation, reusable learning objects, internal (SCO to SCO) element pre-requisite management and customization of the course delivery environment. The authoring tools must be cloud/server based and be available for unlimited use with no additional licensing fees.</t>
  </si>
  <si>
    <t>The Learning Management System must conform to all SCORM requirements including support and reporting of all data elements. The LMS interface must be customer configurable, allow for easy branding, support localization, provide an intuitive interface and enable supervisors to manage subordinate assignments and evaluations.</t>
  </si>
  <si>
    <t>Provides the ability to leverage third-party courses and content with fully automated processing of SCORM Content Packages. This capability must provide for both the import and export of learning content without user intervention.</t>
  </si>
  <si>
    <t>Makes real-time student progress information available to supervisors and other authorized users without the need to access administrative interfaces</t>
  </si>
  <si>
    <t>Provides the ability to assign unique names for each scheduled learning event/activity</t>
  </si>
  <si>
    <t>Indicates 'owner' of the learning event with contact information for the students/participants</t>
  </si>
  <si>
    <t>Provides a calendar interface for each student that is populated with the dates/times for all enrolled events</t>
  </si>
  <si>
    <t>Enables the assignment of  class equipment and materials data on an ad-hoc basis</t>
  </si>
  <si>
    <t>Enables instructors to augment rosters, equipment and resource requirements as needed to support class conduct</t>
  </si>
  <si>
    <t>Makes facility information available with the class roster for instructors to view (location, special access requirements, etc.)</t>
  </si>
  <si>
    <t>Dynamically provide permissible functionality and access based on login credentials</t>
  </si>
  <si>
    <t>Supports system recommendations and student self-selection of learning offerings</t>
  </si>
  <si>
    <t>Supports supervisor or management assigned learning, including manual batch assignments</t>
  </si>
  <si>
    <t>Regulates registrations to not exceed available seats</t>
  </si>
  <si>
    <t>Provides for the creation of unlimited continuums of assignment associated with personnel classifications, certification and licensing programs</t>
  </si>
  <si>
    <t>Provides for the automated selection of target audiences based on learner attributes to promote or assign learning programs</t>
  </si>
  <si>
    <t>Provides for configurable administrative cancellations for any type of learning program (course, class, event, etc.) on a course or group basis, including required notifications</t>
  </si>
  <si>
    <t>Indicates the percentage of learning elements completed compared to the total number of learning elements that exist within a continuum</t>
  </si>
  <si>
    <t>Supports security with SSL, SSO and other authentication models</t>
  </si>
  <si>
    <t>Provides access to a searchable content and job performance aid library for just-in-time training</t>
  </si>
  <si>
    <t>Provides employee access to completed personnel evaluations and peer reviews, including resulting assignments</t>
  </si>
  <si>
    <t xml:space="preserve">Provides the ability to collect the submission of applications using web interfaces to collect information associated with position specific elements. </t>
  </si>
  <si>
    <t>Provides the ability to identify and/or create a position requirement, including identification of all pre-hire qualifications and post hire training and certification requirements</t>
  </si>
  <si>
    <t>Provides the ability to determine the qualification of internal candidates for available positions, including assessment of individuals with gaps that may be able to qualify for the position in the timeframe prescribed by the hiring manager</t>
  </si>
  <si>
    <t>Continuums of training must provide for step level assignment (i.e. level 1 must be completed before the continuum events associated with level 2 are available)</t>
  </si>
  <si>
    <t xml:space="preserve">The reporting tools associated with the talent management program must be comprehensive and enable any system data element to be included in a report. </t>
  </si>
  <si>
    <t>The system must be able to reconcile company job levels, position descriptions and unique assignment requirements, including the ability to provide variance reports on a person-by-person basis</t>
  </si>
  <si>
    <t xml:space="preserve">Learning &amp; Talent Management Technology Evaluation </t>
  </si>
  <si>
    <t>Provide a library of all performance evaluation criteria to enable review of outcomes and statistical analysis across forms and organizational entities</t>
  </si>
  <si>
    <t>Provide automated and manual methods of personnel evaluation assignments, including notifications, deadline management gap analysis</t>
  </si>
  <si>
    <t>Provides a comprehensive examination system that is suitable for certification, licensure and other high-stakes and regulatory programs</t>
  </si>
  <si>
    <t>Supports import/export and tracking of all SCORM  learning objects</t>
  </si>
  <si>
    <t>Provides the ability to track and manage the revision and maintenance status of all content</t>
  </si>
  <si>
    <t>Provides full content search facilities for performance and knowledge management utilization</t>
  </si>
  <si>
    <t>Provides for export of SCORM compliant courses for use by 3rd party learning systems</t>
  </si>
  <si>
    <t>Provides a comprehensive integrated authoring environment for all types of learning and performance support content</t>
  </si>
  <si>
    <t>Allows for author access and checkout control of content</t>
  </si>
  <si>
    <t>Imports standard files/docs (MS-Word, Excel, PowerPoint) for use a learning elements, supporting content and/or job-aids</t>
  </si>
  <si>
    <t>Integrates streaming or other video/audio, including user provided content</t>
  </si>
  <si>
    <t>SCORM based authoring tools that support all run-time environment variables and course constructs</t>
  </si>
  <si>
    <t>Restricts content access by user authority, role, permissions, organizational affinity and location</t>
  </si>
  <si>
    <t>Has standardized templates for exams, surveys and performance evaluations</t>
  </si>
  <si>
    <t>Is fully integrated with the LMS and LCMS for all participant registration, access, role determination and grade-book management</t>
  </si>
  <si>
    <t>Provides video, audio, chat, screen sharing, polling, private messaging, breakout rooms, ad-hoc content and roster management.</t>
  </si>
  <si>
    <t>Moderated message forums and other communications tools provided to live event participants must also be available to students that access the recorded event as on-demand users.</t>
  </si>
  <si>
    <t>Enable use of off the shelf tools (like MS PowerPoint/MS Word, etc.) for content creation</t>
  </si>
  <si>
    <t>Provides the ability for Instructors to manage attendance and completion data for assigned courses</t>
  </si>
  <si>
    <t>Enables the creation and replication of separate instances of a class based on a single course with options to have unique attributes for each class</t>
  </si>
  <si>
    <t>Provides the ability to create and manage a learning event, notify participants and schedule associated resources</t>
  </si>
  <si>
    <t>Provides information regarding the total seats available, wait listing options or that the session is already full for students during the registration process</t>
  </si>
  <si>
    <t>Allow reports to generated based on the authority and role of the currently signed-in user (company, supervisor status, instructor status, etc.)</t>
  </si>
  <si>
    <t>Automatically calculate all position qualifications, roles and certifications for all users to facilitate gap management and succession management programs</t>
  </si>
  <si>
    <t>Provides for the development of reports, graphs, charts and maps to facilitate the program and provide information to participants. Reports must include drill-down features to enable in-depth reviews and the enable managers to identify issues and take action as required.</t>
  </si>
  <si>
    <t>Allows for the collection of applications from individuals not applying for a specific position, enabling the applicant to have a guided process based on a series of data collection and assessment processes</t>
  </si>
  <si>
    <t>Provides for the automatic creation of an individual learning and certification plan to enable internal applicants to meet open position requirements</t>
  </si>
  <si>
    <t>Automatically tracks the status of applications, assignment of hiring managers and completion of pre-hire/internal assignment steps, including associated documentation, evaluation outcomes and assessments</t>
  </si>
  <si>
    <t>Integrates with HR and payroll processing systems to ensure synchronization with all employment related data</t>
  </si>
  <si>
    <t>Provides for the fully automated assignment of courses, evaluations and continuums based on any defined set of Boolean rules. This must include recertification, recurring and regulatory training requirements and rehire deficiencies</t>
  </si>
  <si>
    <t>Certification programs and continuums of training must allow for blended learning opportunities and alternate methods of accomplishment should the primary method be unavailable to certain individuals (location restrictions, class seat availability, etc.)</t>
  </si>
  <si>
    <t>Tailored organizational hierarchy views must be available to all supervisors and managers with automated notifications before a deficiency occurs with sufficient time to remedy the concern. Up chain notifications must be provided to ensure management visibility of potential issues</t>
  </si>
  <si>
    <t>Provide peer review and collaboration tools to enable specialties within the organization to leverage individual expertise to improve organizational performance</t>
  </si>
  <si>
    <t>Provide a comprehensive performance evaluation program with unlimited variations of evaluation forms</t>
  </si>
  <si>
    <t>Provides collaboration facilities and forums for general use (virtual conferencing, chat rooms, discussion boards, etc.)</t>
  </si>
  <si>
    <t>Third party authoring tools can be used to author content in conjunction with the system provided authoring environment</t>
  </si>
  <si>
    <t>Includes a complete evaluation and testing system that provides true/false, multiple choice, multi-selection, matching and  fill-in-the-blank questions</t>
  </si>
  <si>
    <t>Provides comprehensive, SCORM conformant cloud/server based eLearning and microlearning authoring tools that are fully integrated with the content management system and allow for unlimited users, including student provided content submissions.</t>
  </si>
  <si>
    <t>Enables all live participant interactions to be experienced by on-demand users, including exams, games, surveys, simulations and eLearning elements.</t>
  </si>
  <si>
    <t>Automated assignments must consider prerequisite requirements, availability of assignment, location, language skills and other factors.</t>
  </si>
  <si>
    <t>Provides the ability to qualify instructors for conduct of classes, including basic instructor qualifications and management of advanced requirements for specific course/specialty qualification</t>
  </si>
  <si>
    <t>No</t>
  </si>
  <si>
    <t>Provides a class availability calendar that is tailored to the signed-in user (location, available/required classes, etc.)</t>
  </si>
  <si>
    <t>Supports individual and group assignment based on Boolean logic operators for any element associated with a user (including achievements and failures)</t>
  </si>
  <si>
    <t>Provides reusable exams, assessments and surveys</t>
  </si>
  <si>
    <t>Technology provides attendee participation in multiple modes, including listen only, with microphone/telephone, with webcam/video.</t>
  </si>
  <si>
    <t>Answer "Yes" in the cells where the capability is available from your alternate vendor.  "No" indicates the capability is not provided by your alternate vendor.</t>
  </si>
  <si>
    <t>{"IsHide":false,"HiddenInExcel":false,"SheetId":-1,"Name":"Sheet1","Guid":"MAW5PZ","Index":1,"VisibleRange":"","SheetTheme":{"TabColor":"","BodyColor":"","BodyImage":""},"IsPrintSheet":false}</t>
  </si>
  <si>
    <t>{"BrowserAndLocation":{"ConversionPath":"C:\\Users\\JackLee\\Documents\\SpreadsheetConverter","SelectedBrowsers":[]},"SpreadsheetServer":{"Username":"","Password":"","ServerUrl":"","TestUsername":"","TestPassword":""},"ConfigureSubmitDefault":{"Email":"","Free":false,"Advanced":false,"AdvancedSecured":false,"Demo":true},"MessageBubble":{"Close":false,"TopMsg":0},"CustomizeTheme":{"Theme":""},"QrSetting":{"ShowOnConversion":true},"CongratsPage":{"LastOpenedVersion":""},"WordPressPluginSetting":{"IsPluginInstalled":false},"Preferences":{"IsAdvancedSettingModelInitialize":true,"IsCaptchaInitialize":true,"IsNodeSettingInitialize":false,"IsRequiredFieldModalInitialize":true,"IsSubmitDialogModelInitialize":true,"IsToolbarButtonModelInitialize":true,"IsWizardButtonModelInitialize":true,"ReadFromHidden":false,"AdvancedSetting":null,"NodeSetting":{"LoginText":{"LoginButtonText":"Login","PageDescription":"Restricted access only","LoginErrorMessage":"Authentication failed, please check your username and password.","PlaceholderPassword":"password","PlaceholderUsername":"username / email","UserExtraMessage":""}},"Captcha":{"Heading":"Enter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 or invalid.","OkButton":"OK","DDLDefaultRequiredText":"Please Select"},"WizardButton":{"Next":"Next","Previous":"Previous","Cancel":"Cancel","Finish":"Finish"},"ToolbarButton":{"Submit":"Submit","PrintSheet":"Print","PrintAll":"Print All","Reset":"Reset","Update":"Update","Back":"Back","PrintThis":"Print This"},"SubmitDialog":{"SubmitDialogHeading":"Submit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later."}},"UxPreferences":null}</t>
  </si>
  <si>
    <t>Number of Current Users</t>
  </si>
  <si>
    <t>Migration, Integration and Startup Fees</t>
  </si>
  <si>
    <t>User Information Elements</t>
  </si>
  <si>
    <t>Users</t>
  </si>
  <si>
    <t>Cost Elements (three years)</t>
  </si>
  <si>
    <t>User, Cost and Pricing Information</t>
  </si>
  <si>
    <t>_Ctrl_1</t>
  </si>
  <si>
    <t>_Ctrl_2</t>
  </si>
  <si>
    <t>_Ctrl_3</t>
  </si>
  <si>
    <t>{"WidgetClassification":0,"State":1,"IsRequired":true,"IsMultiline":false,"IsHidden":false,"Placeholder":"","InputType":0,"Rows":3,"IsMergeJustify":false,"CellName":"_Ctrl_3","CellAddress":"='Sheet1'!$G$163","WidgetName":4,"HiddenRow":3,"SheetCodeName":null,"ControlId":"Enter_Alternate_Vendor","wcb":0}</t>
  </si>
  <si>
    <t>Enter name of supplier to evaluate here:</t>
  </si>
  <si>
    <t>{"InputDetection":2,"RecalcMode":0,"Layout":0,"LayoutSamePagesHeightEnabled":false,"Theme":{"BgColor":"#FFFFFFFF","BgImage":"","InputBorderStyle":2,"AppliedTheme":""},"SmartphoneSettings":{"ViewportLock":true,"UseOldViewEngine":false,"EnableZoom":false,"EnableSwipe":false,"HideToolbar":false,"InheritBackgroundColor":false,"CheckboxFlavor":1,"ShowBubble":false},"Name":"Learning &amp; Talent Management Technology Evaluation ","Flavor":0,"Edition":3,"CopyProtect":{"IsEnabled":false,"DomainName":""},"HideSscPoweredlogo":false,"AspnetConfig":{"BrowseUrl":"http://localhost/ssc","FileExtension":0},"NodeSecureLoginEnabled":false,"SmartphoneTheme":1,"Toolbar":{"Position":1,"IsSubmit":false,"IsPrintSheet":false,"IsPrintAll":false,"IsPrintThis":false,"IsReset":true,"IsUpdate":true},"ConfigureSubmit":{"IsShowCaptcha":false,"IsUseSscWebServer":true,"ReceiverCode":"jack.lee@kmsi.com","IsFreeService":false,"IsAdvanceService":false,"IsSecureEmail":false,"IsDemonstrationService":true,"AfterSuccessfulSubmit":"","AfterFailSubmit":"","AfterCancelWizard":"","IsUseOwnWebServer":false,"OwnWebServerURL":"","OwnWebServerTarget":"","SubmitTarget":0},"IgnoreBgInputCell":false,"ButtonStyle":0,"ResponsiveDesignDisabled":false,"HideLookupRange":false,"BrowserStorageEnabled":false,"RealtimeSyncEnabled":false,"GoogleAnalyticsTrackingId":"","GoogleApiKey":"","ChartSelected":3,"ChartYAxisFixed":false}</t>
  </si>
  <si>
    <t xml:space="preserve">Points: Virtual Classroom </t>
  </si>
  <si>
    <t>Points: Content Management</t>
  </si>
  <si>
    <t>Points: Talent Management</t>
  </si>
  <si>
    <t xml:space="preserve">Points: Learning Management </t>
  </si>
  <si>
    <t>Points: General Requirements</t>
  </si>
  <si>
    <t>Number of Additional Potential Users (customers, suppliers, agents, partners)</t>
  </si>
  <si>
    <t>License, User, Maintenance and Upgrade Fees (current users)</t>
  </si>
  <si>
    <t>Additional User Fees (customers, suppliers, agents, partners)</t>
  </si>
  <si>
    <t>Provides a highly granular reusable content object reference library for rapid development of materials based on content already deployed to support programs.  This library must provide a single source repository of reusable content objects that can be used in course outlines, classes and continuums without being replicated.  The content management system must support content version management, individual consumption and completion status recording in conjunction with or independent of the tracking performed with course/class completion.  Reporting features should also provide usage statistics for materials designated for performance support or microlearning at a highly granular level.</t>
  </si>
  <si>
    <t>Provides a virtual classroom technology that will record sessions for on demand replay and automatically load them into the LCMS/LMS.  This technology must be provided without per-user fees to enable programs to reach all users.  The on-demand playback feature must enable full participation of the students during playback of materials, including recording of user interactions with forms, surveys, simulations, games and exams.</t>
  </si>
  <si>
    <t>Proves the ability to select from an available list of facilities/virtual classrooms during creation of event to avoid resource conflicts</t>
  </si>
  <si>
    <t>Enables the ability to schedule an instructor(s) for a learning event and provide the instructor with the materials (student handouts, presentation guides, etc.) and information required to conduct the event</t>
  </si>
  <si>
    <t>Enables the selections of required equipment and materials for a session from a listing of available resources</t>
  </si>
  <si>
    <t>Enables control of test attempts allowed on a per exam basis</t>
  </si>
  <si>
    <t>Supports the ability to easily apply a unique brand interface for all organizational entities (companies, brands, affiliates, regions, etc.)</t>
  </si>
  <si>
    <t>Provides a comprehensive catalog management system that offers unlimited sub catalog levels, each with distinct and inherited access permissions and display characteristics</t>
  </si>
  <si>
    <t>Clearly identifies all offerings as being 'required' versus 'available' on a user by user basis</t>
  </si>
  <si>
    <t>Provides the tools to complete a look forward analysis for each individual in the organization based on the organization's talent management program to determine potential future individual advancement opportunities</t>
  </si>
  <si>
    <t>Identifies target audiences for receipt of assignments based on defined criteria and enables automated and progressive assignments</t>
  </si>
  <si>
    <t>Makes position, certification and other progress information available to learners via the learner interface</t>
  </si>
  <si>
    <t>Includes an ecommerce system that provides robust capabilities to define pricing discounts based on user attributes, a shopping cart and fully integrated tax management</t>
  </si>
  <si>
    <t>Provides users  and supervisors access to transcripts, certificates, license information and other data related to their classification and authority</t>
  </si>
  <si>
    <t>Provides for pre-hire testing of applicants to determine the quality of the application information submitted and their ability to meet the requirements expected for the position</t>
  </si>
  <si>
    <t>All reports must be able to automatically constrain their output based on the authority, role and position of the requesting user</t>
  </si>
  <si>
    <t>Supports the ability to develop and publish instructor guides, trainee guides, eLearning, microlearning, exams and reference publications</t>
  </si>
  <si>
    <t>Can be directly integrated with 3rd party SCORM content authoring applications and 3rd party hosted content (Skillsoft, Vubiz, etc.)</t>
  </si>
  <si>
    <t>Associates detailed knowledge, skill and ability attributes for each Reusable Learning Object (RLO) for ease of searching and assignment</t>
  </si>
  <si>
    <t>Associates pre-requisites for learning objects and/or courses/continuums</t>
  </si>
  <si>
    <t>Supports customized naming conventions for all learning paths</t>
  </si>
  <si>
    <t>Provides gamified learning element interfaces and supporting leaderboards without programming</t>
  </si>
  <si>
    <t>Provides collaboration facilities (chat, messages board, etc.) as measurable learning objects within a learning element (certification, continuum, course, class, etc.)</t>
  </si>
  <si>
    <t>Provides automatic reminders for periodic review of a courses, exams and content objects</t>
  </si>
  <si>
    <t>Can support unlimited authors simultaneously</t>
  </si>
  <si>
    <t>Supports publishing of a URL as a learning object with SCORM usage tracking</t>
  </si>
  <si>
    <t>Includes a test item management repository with full statistical tracking and reusability of test items, survey questions and performance evaluation indicators. This requirement includes identification of problem test items at all levels of use (course, class, system-wide, etc.)</t>
  </si>
  <si>
    <t>Provides for in-person and virtual proctored testing</t>
  </si>
  <si>
    <t>Allows embedded images/video/audio and microlearning  to be used with test items as references and as remediation elements</t>
  </si>
  <si>
    <t>Enables presentation recording with automatic creation of a reusable content object in the LCMS upon completion of an event.</t>
  </si>
  <si>
    <t>Provides the ability to include moderated message forums and other communication tools to support "after the class" interactions with the instructor or other experts that can facilitate student support and answer questions regarding materials presented. This capability must also include automatic notifications on entries requiring moderation and responses provided.</t>
  </si>
  <si>
    <t>The technology must provide full SCORM tracking for all elements delivered to students during  to the recorded replays, including all test item responses.</t>
  </si>
  <si>
    <t>Enable the instructor to deliver surveys to live participants and share the results in graphical, geographical (map based) or tabular formats to the participants if desired</t>
  </si>
  <si>
    <t>Provides the ability to deliver graded exams to live participants. This capability must also include the ability to conduct exam proctoring and provide isolated student testing cubicles that produce a video/audio record of the exam conduct for each individual student.</t>
  </si>
  <si>
    <t>The system must be able to produce visualizations, including geographic (map-based), graph and Gantt formats leveraging any data element maintained by the system, including customer defined elements</t>
  </si>
  <si>
    <t>The technology must provide full SCORM tracking and reporting (test item responses, survey responses, progress, time and completion status recording of all interactive and pushed elements)</t>
  </si>
  <si>
    <t>Enables the instructor to demonstrate software applications using the presenter workstation. This feature must include the ability to annotate screens, enable students to add annotations and synchronize user text inputs to provide notes for after event review.</t>
  </si>
  <si>
    <t>Enable the instructor to "push" any web deliverable content, including 3rd party hosted eLearning/microlearning elements to participants with full SCORM tracking or student interactions/responses</t>
  </si>
  <si>
    <t>Technology that is scalable to class sizes of at least 500 simultaneous students</t>
  </si>
  <si>
    <t>Enables the export of report data in Excel formats for external data manipulation</t>
  </si>
  <si>
    <t>The technology must provide customizable leaderboards for all measureable elements, including games, exams, simulations and other interactive content to promote competitive learning activities for both the live and subsequent on-demand users.</t>
  </si>
  <si>
    <t>Provide organizational hierarchy views of the talent management program, including all gaps, qualification deficiencies and any individual lapse of certification or license.</t>
  </si>
  <si>
    <t>Provides fully integrated learning content development, learning management, talent management, performance management, learning content management and virtual classroom technologies in one easy to use solution.</t>
  </si>
  <si>
    <t>All interfaces, including virtual classrooms, must provide access by all contemporary browsers, tablets and mobile devices utilizing HTML5 without the need for customized browser settings, plug-ins or downloads.</t>
  </si>
  <si>
    <t xml:space="preserve"> Provides a performance and talent management system that enables both managers and employees to participate in achieving organizational staffing and recruiting objectives. The system must be based on position profiles that maintain qualification elements associated with each position, including requisite education, certifications and licenses. The system must be supported by a classification matrix that can be used by the content management system for the organization of content, documentation and learning elements.  The system must provide full automation of assignments, including notifications for employee and supervisor for all elements associated with the position profiles (qualifications, certification, licensing, etc.). </t>
  </si>
  <si>
    <t>Alternate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</si>
</sst>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
  </numFmts>
  <fonts count="11" x14ac:knownFonts="1">
    <font>
      <sz val="10"/>
      <name val="Arial"/>
    </font>
    <font>
      <sz val="10"/>
      <name val="Arial"/>
    </font>
    <font>
      <sz val="8"/>
      <name val="Arial"/>
    </font>
    <font>
      <b/>
      <sz val="9"/>
      <name val="Arial"/>
      <family val="2"/>
    </font>
    <font>
      <sz val="9"/>
      <name val="Arial"/>
      <family val="2"/>
    </font>
    <font>
      <b/>
      <sz val="9"/>
      <color indexed="9"/>
      <name val="Arial"/>
      <family val="2"/>
    </font>
    <font>
      <b/>
      <sz val="10"/>
      <name val="Arial"/>
      <family val="2"/>
    </font>
    <font>
      <sz val="10"/>
      <color indexed="9"/>
      <name val="Arial"/>
    </font>
    <font>
      <sz val="10"/>
      <name val="Arial"/>
      <family val="2"/>
    </font>
    <font>
      <sz val="10"/>
      <color theme="0"/>
      <name val="Arial"/>
      <family val="2"/>
    </font>
    <font>
      <b/>
      <sz val="9"/>
      <color theme="0"/>
      <name val="Arial"/>
      <family val="2"/>
    </font>
  </fonts>
  <fills count="11">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33">
    <border>
      <left/>
      <right/>
      <top/>
      <bottom/>
      <diagonal/>
    </border>
    <border>
      <left/>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double">
        <color indexed="64"/>
      </bottom>
      <diagonal/>
    </border>
    <border>
      <left style="thin">
        <color indexed="64"/>
      </left>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4">
    <xf numFmtId="0" fontId="0" fillId="0" borderId="0" xfId="0"/>
    <xf numFmtId="0" fontId="4" fillId="0" borderId="0" xfId="0" applyFont="1" applyAlignment="1">
      <alignment wrapText="1"/>
    </xf>
    <xf numFmtId="0" fontId="4" fillId="0" borderId="0" xfId="0" applyFont="1"/>
    <xf numFmtId="0" fontId="5" fillId="2" borderId="0" xfId="0" applyFont="1" applyFill="1" applyBorder="1" applyAlignment="1">
      <alignment vertical="top" wrapText="1"/>
    </xf>
    <xf numFmtId="0" fontId="4" fillId="4" borderId="2" xfId="0" applyFont="1" applyFill="1" applyBorder="1" applyAlignment="1">
      <alignment vertical="top" wrapText="1"/>
    </xf>
    <xf numFmtId="0" fontId="3" fillId="3" borderId="2" xfId="0" applyFont="1" applyFill="1" applyBorder="1" applyAlignment="1">
      <alignment vertical="top"/>
    </xf>
    <xf numFmtId="0" fontId="4" fillId="4" borderId="1" xfId="0" applyFont="1" applyFill="1" applyBorder="1" applyAlignment="1">
      <alignment vertical="top" wrapText="1"/>
    </xf>
    <xf numFmtId="0" fontId="3" fillId="3" borderId="5" xfId="0" applyFont="1" applyFill="1" applyBorder="1" applyAlignment="1">
      <alignment vertical="top"/>
    </xf>
    <xf numFmtId="0" fontId="3" fillId="3" borderId="6" xfId="0" applyFont="1" applyFill="1" applyBorder="1" applyAlignment="1">
      <alignment vertical="top"/>
    </xf>
    <xf numFmtId="0" fontId="3" fillId="3" borderId="7" xfId="0" applyFont="1" applyFill="1" applyBorder="1" applyAlignment="1">
      <alignment vertical="top"/>
    </xf>
    <xf numFmtId="0" fontId="0" fillId="0" borderId="0" xfId="0" applyBorder="1"/>
    <xf numFmtId="0" fontId="5" fillId="2" borderId="5" xfId="0" applyFont="1" applyFill="1" applyBorder="1" applyAlignment="1">
      <alignment vertical="top"/>
    </xf>
    <xf numFmtId="0" fontId="3" fillId="0" borderId="6" xfId="0" applyFont="1" applyBorder="1" applyAlignment="1">
      <alignment vertical="top"/>
    </xf>
    <xf numFmtId="0" fontId="4" fillId="0" borderId="0" xfId="0" applyFont="1" applyBorder="1"/>
    <xf numFmtId="0" fontId="7" fillId="0" borderId="0" xfId="0" applyFont="1" applyBorder="1" applyProtection="1">
      <protection hidden="1"/>
    </xf>
    <xf numFmtId="0" fontId="4" fillId="0" borderId="1" xfId="0" applyFont="1" applyBorder="1" applyAlignment="1" applyProtection="1">
      <alignment vertical="top"/>
      <protection locked="0"/>
    </xf>
    <xf numFmtId="0" fontId="4" fillId="6" borderId="1" xfId="0" applyFont="1" applyFill="1" applyBorder="1" applyAlignment="1" applyProtection="1">
      <alignment vertical="top"/>
      <protection locked="0"/>
    </xf>
    <xf numFmtId="0" fontId="5" fillId="2" borderId="8" xfId="0" applyFont="1" applyFill="1" applyBorder="1" applyAlignment="1">
      <alignment vertical="top" wrapText="1"/>
    </xf>
    <xf numFmtId="0" fontId="4" fillId="3" borderId="9" xfId="0" applyFont="1" applyFill="1" applyBorder="1" applyAlignment="1">
      <alignment vertical="top"/>
    </xf>
    <xf numFmtId="0" fontId="3" fillId="3" borderId="10" xfId="0" applyFont="1" applyFill="1" applyBorder="1" applyAlignment="1">
      <alignment vertical="top"/>
    </xf>
    <xf numFmtId="0" fontId="5" fillId="2" borderId="11" xfId="0" applyFont="1" applyFill="1" applyBorder="1" applyAlignment="1">
      <alignment vertical="top" wrapText="1"/>
    </xf>
    <xf numFmtId="0" fontId="3" fillId="3" borderId="9" xfId="0" applyFont="1" applyFill="1" applyBorder="1" applyAlignment="1">
      <alignment vertical="top"/>
    </xf>
    <xf numFmtId="0" fontId="3" fillId="3" borderId="12" xfId="0" applyFont="1" applyFill="1" applyBorder="1" applyAlignment="1">
      <alignment vertical="top"/>
    </xf>
    <xf numFmtId="165" fontId="3" fillId="3" borderId="12" xfId="0" applyNumberFormat="1" applyFont="1" applyFill="1" applyBorder="1"/>
    <xf numFmtId="0" fontId="3" fillId="3" borderId="13" xfId="0" applyFont="1" applyFill="1" applyBorder="1"/>
    <xf numFmtId="9" fontId="3" fillId="3" borderId="11" xfId="2" applyFont="1" applyFill="1" applyBorder="1"/>
    <xf numFmtId="164" fontId="3" fillId="3" borderId="12" xfId="1" applyNumberFormat="1" applyFont="1" applyFill="1" applyBorder="1"/>
    <xf numFmtId="0" fontId="9" fillId="0" borderId="0" xfId="0" applyFont="1" applyBorder="1"/>
    <xf numFmtId="0" fontId="9" fillId="0" borderId="0" xfId="0" applyNumberFormat="1" applyFont="1" applyBorder="1"/>
    <xf numFmtId="165" fontId="9" fillId="0" borderId="0" xfId="0" applyNumberFormat="1" applyFont="1" applyBorder="1"/>
    <xf numFmtId="9" fontId="9" fillId="0" borderId="0" xfId="2" applyFont="1" applyBorder="1"/>
    <xf numFmtId="0" fontId="0" fillId="0" borderId="0" xfId="0" applyFill="1" applyBorder="1"/>
    <xf numFmtId="0" fontId="4" fillId="4" borderId="1" xfId="0" applyNumberFormat="1" applyFont="1" applyFill="1" applyBorder="1" applyAlignment="1">
      <alignment vertical="top"/>
    </xf>
    <xf numFmtId="9" fontId="5" fillId="2" borderId="1" xfId="2" applyFont="1" applyFill="1" applyBorder="1" applyAlignment="1">
      <alignment vertical="top" wrapText="1"/>
    </xf>
    <xf numFmtId="9" fontId="5" fillId="2" borderId="0" xfId="2" applyFont="1" applyFill="1" applyBorder="1" applyAlignment="1">
      <alignment vertical="top" wrapText="1"/>
    </xf>
    <xf numFmtId="9" fontId="0" fillId="0" borderId="0" xfId="2" applyFont="1" applyBorder="1"/>
    <xf numFmtId="0" fontId="3" fillId="3" borderId="1" xfId="0" applyFont="1" applyFill="1" applyBorder="1" applyAlignment="1">
      <alignment vertical="top"/>
    </xf>
    <xf numFmtId="0" fontId="3" fillId="3" borderId="4" xfId="0" applyFont="1" applyFill="1" applyBorder="1" applyAlignment="1">
      <alignment vertical="top"/>
    </xf>
    <xf numFmtId="0" fontId="3" fillId="3" borderId="15" xfId="0" applyFont="1" applyFill="1" applyBorder="1" applyAlignment="1">
      <alignment vertical="top"/>
    </xf>
    <xf numFmtId="0" fontId="5" fillId="2" borderId="7" xfId="0" applyFont="1" applyFill="1" applyBorder="1" applyAlignment="1">
      <alignment vertical="top"/>
    </xf>
    <xf numFmtId="9" fontId="5" fillId="2" borderId="7" xfId="2" applyFont="1" applyFill="1" applyBorder="1" applyAlignment="1">
      <alignment vertical="top"/>
    </xf>
    <xf numFmtId="0" fontId="5" fillId="2" borderId="2" xfId="0" applyFont="1" applyFill="1" applyBorder="1" applyAlignment="1">
      <alignment vertical="top" wrapText="1"/>
    </xf>
    <xf numFmtId="0" fontId="5" fillId="2" borderId="7" xfId="0" applyFont="1" applyFill="1" applyBorder="1" applyAlignment="1">
      <alignment horizontal="right" vertical="top"/>
    </xf>
    <xf numFmtId="0" fontId="5" fillId="2" borderId="2" xfId="0" applyFont="1" applyFill="1" applyBorder="1" applyAlignment="1">
      <alignment vertical="top" wrapText="1"/>
    </xf>
    <xf numFmtId="0" fontId="5" fillId="2" borderId="10" xfId="0" applyFont="1" applyFill="1" applyBorder="1" applyAlignment="1">
      <alignment vertical="top" wrapText="1"/>
    </xf>
    <xf numFmtId="0" fontId="3" fillId="3" borderId="1" xfId="0" applyFont="1" applyFill="1" applyBorder="1" applyAlignment="1" applyProtection="1">
      <alignment vertical="top"/>
    </xf>
    <xf numFmtId="0" fontId="4" fillId="0" borderId="17" xfId="0" applyFont="1" applyBorder="1" applyAlignment="1">
      <alignment vertical="top" wrapText="1"/>
    </xf>
    <xf numFmtId="0" fontId="4" fillId="0" borderId="16" xfId="0" applyFont="1" applyBorder="1" applyAlignment="1">
      <alignment vertical="top" wrapText="1"/>
    </xf>
    <xf numFmtId="0" fontId="3" fillId="5" borderId="15" xfId="0" applyFont="1" applyFill="1" applyBorder="1" applyAlignment="1">
      <alignment vertical="top"/>
    </xf>
    <xf numFmtId="0" fontId="3" fillId="5" borderId="17" xfId="0" applyFont="1" applyFill="1" applyBorder="1" applyAlignment="1">
      <alignment vertical="top"/>
    </xf>
    <xf numFmtId="0" fontId="3" fillId="5" borderId="17" xfId="0" applyFont="1" applyFill="1" applyBorder="1"/>
    <xf numFmtId="0" fontId="4" fillId="5" borderId="17" xfId="0" applyFont="1" applyFill="1" applyBorder="1"/>
    <xf numFmtId="164" fontId="3" fillId="5" borderId="17" xfId="1" applyNumberFormat="1" applyFont="1" applyFill="1" applyBorder="1"/>
    <xf numFmtId="164" fontId="6" fillId="5" borderId="8" xfId="1" applyNumberFormat="1" applyFont="1" applyFill="1" applyBorder="1"/>
    <xf numFmtId="0" fontId="4" fillId="0" borderId="1" xfId="0" applyFont="1" applyBorder="1" applyAlignment="1">
      <alignment vertical="top" wrapText="1"/>
    </xf>
    <xf numFmtId="0" fontId="3" fillId="0" borderId="0" xfId="0" applyFont="1" applyBorder="1" applyAlignment="1">
      <alignment vertical="top"/>
    </xf>
    <xf numFmtId="0" fontId="4" fillId="0" borderId="0" xfId="0" applyFont="1" applyBorder="1" applyAlignment="1">
      <alignment wrapText="1"/>
    </xf>
    <xf numFmtId="0" fontId="4" fillId="4" borderId="0" xfId="0" applyFont="1" applyFill="1" applyBorder="1" applyAlignment="1">
      <alignment vertical="top" wrapText="1"/>
    </xf>
    <xf numFmtId="0" fontId="3" fillId="3" borderId="21" xfId="0" applyFont="1" applyFill="1" applyBorder="1" applyAlignment="1">
      <alignment vertical="top"/>
    </xf>
    <xf numFmtId="0" fontId="3" fillId="5" borderId="6" xfId="0" applyFont="1" applyFill="1" applyBorder="1" applyAlignment="1">
      <alignment vertical="top"/>
    </xf>
    <xf numFmtId="0" fontId="3" fillId="3" borderId="23"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wrapText="1"/>
    </xf>
    <xf numFmtId="0" fontId="4" fillId="0" borderId="0" xfId="0" applyFont="1" applyFill="1" applyBorder="1"/>
    <xf numFmtId="164" fontId="3" fillId="0" borderId="0" xfId="1" applyNumberFormat="1" applyFont="1" applyFill="1" applyBorder="1"/>
    <xf numFmtId="0" fontId="3" fillId="3" borderId="24" xfId="0" applyFont="1" applyFill="1" applyBorder="1" applyAlignment="1">
      <alignment vertical="top"/>
    </xf>
    <xf numFmtId="164" fontId="3" fillId="3" borderId="26" xfId="1" applyNumberFormat="1" applyFont="1" applyFill="1" applyBorder="1"/>
    <xf numFmtId="0" fontId="4" fillId="0" borderId="1" xfId="0" applyFont="1" applyBorder="1"/>
    <xf numFmtId="0" fontId="0" fillId="0" borderId="9" xfId="0" applyBorder="1"/>
    <xf numFmtId="0" fontId="3" fillId="3" borderId="18" xfId="0" applyFont="1" applyFill="1" applyBorder="1" applyAlignment="1">
      <alignment vertical="top"/>
    </xf>
    <xf numFmtId="0" fontId="3" fillId="6" borderId="27" xfId="0" applyFont="1" applyFill="1" applyBorder="1" applyAlignment="1">
      <alignment vertical="top"/>
    </xf>
    <xf numFmtId="0" fontId="3" fillId="4" borderId="18" xfId="0" applyFont="1" applyFill="1" applyBorder="1" applyAlignment="1">
      <alignment vertical="top"/>
    </xf>
    <xf numFmtId="0" fontId="3" fillId="9" borderId="27" xfId="0" applyFont="1" applyFill="1" applyBorder="1" applyAlignment="1">
      <alignment vertical="top"/>
    </xf>
    <xf numFmtId="0" fontId="3" fillId="7" borderId="19" xfId="0" applyFont="1" applyFill="1" applyBorder="1" applyAlignment="1">
      <alignment vertical="top"/>
    </xf>
    <xf numFmtId="0" fontId="3" fillId="3" borderId="5" xfId="0" applyFont="1" applyFill="1" applyBorder="1" applyAlignment="1"/>
    <xf numFmtId="165" fontId="8" fillId="0" borderId="0" xfId="0" applyNumberFormat="1" applyFont="1" applyBorder="1"/>
    <xf numFmtId="0" fontId="4" fillId="7" borderId="8" xfId="0" applyNumberFormat="1" applyFont="1" applyFill="1" applyBorder="1" applyAlignment="1" applyProtection="1">
      <protection locked="0"/>
    </xf>
    <xf numFmtId="0" fontId="4" fillId="7" borderId="9" xfId="0" applyNumberFormat="1" applyFont="1" applyFill="1" applyBorder="1" applyAlignment="1" applyProtection="1">
      <protection locked="0"/>
    </xf>
    <xf numFmtId="165" fontId="4" fillId="3" borderId="8" xfId="0" applyNumberFormat="1" applyFont="1" applyFill="1" applyBorder="1" applyAlignment="1"/>
    <xf numFmtId="165" fontId="4" fillId="7" borderId="8" xfId="0" applyNumberFormat="1" applyFont="1" applyFill="1" applyBorder="1" applyAlignment="1" applyProtection="1">
      <protection locked="0"/>
    </xf>
    <xf numFmtId="165" fontId="4" fillId="3" borderId="9" xfId="0" applyNumberFormat="1" applyFont="1" applyFill="1" applyBorder="1" applyAlignment="1"/>
    <xf numFmtId="165" fontId="4" fillId="7" borderId="9" xfId="0" applyNumberFormat="1" applyFont="1" applyFill="1" applyBorder="1" applyAlignment="1" applyProtection="1">
      <protection locked="0"/>
    </xf>
    <xf numFmtId="0" fontId="3" fillId="5" borderId="7" xfId="0" applyFont="1" applyFill="1" applyBorder="1" applyAlignment="1">
      <alignment vertical="top"/>
    </xf>
    <xf numFmtId="0" fontId="4" fillId="5" borderId="2" xfId="0" applyFont="1" applyFill="1" applyBorder="1" applyAlignment="1">
      <alignment wrapText="1"/>
    </xf>
    <xf numFmtId="0" fontId="4" fillId="5" borderId="2" xfId="0" applyFont="1" applyFill="1" applyBorder="1"/>
    <xf numFmtId="0" fontId="0" fillId="5" borderId="10" xfId="0" applyFill="1" applyBorder="1"/>
    <xf numFmtId="0" fontId="6" fillId="8" borderId="31" xfId="0" applyFont="1" applyFill="1" applyBorder="1" applyAlignment="1">
      <alignment horizontal="left"/>
    </xf>
    <xf numFmtId="0" fontId="6" fillId="9" borderId="32" xfId="0" applyFont="1" applyFill="1" applyBorder="1" applyAlignment="1" applyProtection="1">
      <alignment horizontal="left"/>
      <protection locked="0"/>
    </xf>
    <xf numFmtId="165" fontId="10" fillId="10" borderId="22" xfId="0" applyNumberFormat="1" applyFont="1" applyFill="1" applyBorder="1" applyAlignment="1" applyProtection="1">
      <alignment horizontal="right" vertical="top" wrapText="1"/>
    </xf>
    <xf numFmtId="49" fontId="3" fillId="3" borderId="6" xfId="0" applyNumberFormat="1" applyFont="1" applyFill="1" applyBorder="1" applyAlignment="1" applyProtection="1"/>
    <xf numFmtId="49" fontId="3" fillId="3" borderId="15" xfId="0" applyNumberFormat="1" applyFont="1" applyFill="1" applyBorder="1" applyAlignment="1" applyProtection="1"/>
    <xf numFmtId="49" fontId="3" fillId="3" borderId="5" xfId="0" applyNumberFormat="1" applyFont="1" applyFill="1" applyBorder="1" applyAlignment="1" applyProtection="1"/>
    <xf numFmtId="0" fontId="3" fillId="3" borderId="21" xfId="0" applyFont="1" applyFill="1" applyBorder="1" applyAlignment="1" applyProtection="1">
      <alignment vertical="top"/>
    </xf>
    <xf numFmtId="0" fontId="4" fillId="0" borderId="16" xfId="0" applyFont="1" applyBorder="1" applyAlignment="1">
      <alignment vertical="top" wrapText="1"/>
    </xf>
    <xf numFmtId="0" fontId="0" fillId="0" borderId="16" xfId="0" applyBorder="1" applyAlignment="1"/>
    <xf numFmtId="0" fontId="0" fillId="0" borderId="20" xfId="0" applyBorder="1" applyAlignment="1"/>
    <xf numFmtId="0" fontId="4" fillId="0" borderId="17" xfId="0" applyFont="1" applyBorder="1" applyAlignment="1">
      <alignment vertical="top" wrapText="1"/>
    </xf>
    <xf numFmtId="0" fontId="0" fillId="0" borderId="17" xfId="0" applyBorder="1" applyAlignment="1"/>
    <xf numFmtId="0" fontId="0" fillId="0" borderId="8" xfId="0" applyBorder="1" applyAlignment="1"/>
    <xf numFmtId="49" fontId="3" fillId="3" borderId="17" xfId="0" applyNumberFormat="1" applyFont="1" applyFill="1" applyBorder="1" applyAlignment="1" applyProtection="1"/>
    <xf numFmtId="49" fontId="3" fillId="3" borderId="1" xfId="0" applyNumberFormat="1" applyFont="1" applyFill="1" applyBorder="1" applyAlignment="1" applyProtection="1"/>
    <xf numFmtId="0" fontId="3" fillId="3" borderId="4" xfId="0" applyFont="1" applyFill="1" applyBorder="1" applyAlignment="1" applyProtection="1">
      <alignment vertical="top"/>
    </xf>
    <xf numFmtId="0" fontId="3" fillId="3" borderId="3" xfId="0" applyFont="1" applyFill="1" applyBorder="1" applyAlignment="1" applyProtection="1">
      <alignment vertical="top"/>
    </xf>
    <xf numFmtId="0" fontId="3" fillId="3" borderId="1" xfId="0" applyFont="1" applyFill="1" applyBorder="1" applyAlignment="1" applyProtection="1">
      <alignment vertical="top"/>
    </xf>
    <xf numFmtId="0" fontId="3" fillId="3" borderId="14" xfId="0" applyFont="1" applyFill="1" applyBorder="1" applyAlignment="1" applyProtection="1">
      <alignment vertical="top"/>
    </xf>
    <xf numFmtId="0" fontId="3" fillId="3" borderId="25" xfId="0" applyFont="1" applyFill="1" applyBorder="1" applyAlignment="1" applyProtection="1">
      <alignment vertical="top"/>
    </xf>
    <xf numFmtId="0" fontId="5" fillId="2" borderId="2" xfId="0" applyFont="1" applyFill="1" applyBorder="1" applyAlignment="1">
      <alignment vertical="top" wrapText="1"/>
    </xf>
    <xf numFmtId="0" fontId="5" fillId="2" borderId="10" xfId="0" applyFont="1" applyFill="1" applyBorder="1" applyAlignment="1">
      <alignment vertical="top" wrapText="1"/>
    </xf>
    <xf numFmtId="0" fontId="3" fillId="3" borderId="1" xfId="0" applyFont="1" applyFill="1" applyBorder="1" applyAlignment="1" applyProtection="1"/>
    <xf numFmtId="0" fontId="6" fillId="8" borderId="30" xfId="0" applyFont="1" applyFill="1" applyBorder="1" applyAlignment="1">
      <alignment horizontal="left"/>
    </xf>
    <xf numFmtId="0" fontId="6" fillId="8" borderId="31" xfId="0" applyFont="1" applyFill="1" applyBorder="1" applyAlignment="1">
      <alignment horizontal="left"/>
    </xf>
    <xf numFmtId="0" fontId="6" fillId="8" borderId="31" xfId="0" applyFont="1" applyFill="1" applyBorder="1" applyAlignment="1">
      <alignment horizontal="right"/>
    </xf>
    <xf numFmtId="0" fontId="3" fillId="5" borderId="28" xfId="0" applyFont="1" applyFill="1" applyBorder="1" applyAlignment="1">
      <alignment vertical="top"/>
    </xf>
    <xf numFmtId="0" fontId="3" fillId="5" borderId="29" xfId="0" applyFont="1" applyFill="1" applyBorder="1" applyAlignment="1">
      <alignment vertical="top"/>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Three Year Comparison by Cost Element</a:t>
            </a:r>
          </a:p>
        </c:rich>
      </c:tx>
      <c:layout/>
      <c:overlay val="0"/>
    </c:title>
    <c:autoTitleDeleted val="0"/>
    <c:plotArea>
      <c:layout>
        <c:manualLayout>
          <c:layoutTarget val="inner"/>
          <c:xMode val="edge"/>
          <c:yMode val="edge"/>
          <c:x val="7.7012036501055592E-2"/>
          <c:y val="0.13956072655097218"/>
          <c:w val="0.80872190511678321"/>
          <c:h val="0.65063266345438164"/>
        </c:manualLayout>
      </c:layout>
      <c:barChart>
        <c:barDir val="col"/>
        <c:grouping val="clustered"/>
        <c:varyColors val="0"/>
        <c:ser>
          <c:idx val="3"/>
          <c:order val="0"/>
          <c:tx>
            <c:strRef>
              <c:f>Sheet1!$F$163</c:f>
              <c:strCache>
                <c:ptCount val="1"/>
                <c:pt idx="0">
                  <c:v>KMxSaaS</c:v>
                </c:pt>
              </c:strCache>
            </c:strRef>
          </c:tx>
          <c:invertIfNegative val="0"/>
          <c:cat>
            <c:strRef>
              <c:f>Sheet1!$B$164:$B$166</c:f>
              <c:strCache>
                <c:ptCount val="3"/>
                <c:pt idx="0">
                  <c:v>License, User, Maintenance and Upgrade Fees (current users)</c:v>
                </c:pt>
                <c:pt idx="1">
                  <c:v>Additional User Fees (customers, suppliers, agents, partners)</c:v>
                </c:pt>
                <c:pt idx="2">
                  <c:v>Migration, Integration and Startup Fees</c:v>
                </c:pt>
              </c:strCache>
            </c:strRef>
          </c:cat>
          <c:val>
            <c:numRef>
              <c:f>Sheet1!$F$164:$F$166</c:f>
              <c:numCache>
                <c:formatCode>"$"#,##0</c:formatCode>
                <c:ptCount val="3"/>
                <c:pt idx="0">
                  <c:v>36000</c:v>
                </c:pt>
                <c:pt idx="1">
                  <c:v>18000</c:v>
                </c:pt>
                <c:pt idx="2">
                  <c:v>5000</c:v>
                </c:pt>
              </c:numCache>
            </c:numRef>
          </c:val>
        </c:ser>
        <c:ser>
          <c:idx val="4"/>
          <c:order val="1"/>
          <c:tx>
            <c:strRef>
              <c:f>Sheet1!$G$163</c:f>
              <c:strCache>
                <c:ptCount val="1"/>
                <c:pt idx="0">
                  <c:v>Alternate</c:v>
                </c:pt>
              </c:strCache>
            </c:strRef>
          </c:tx>
          <c:invertIfNegative val="0"/>
          <c:cat>
            <c:strRef>
              <c:f>Sheet1!$B$164:$B$166</c:f>
              <c:strCache>
                <c:ptCount val="3"/>
                <c:pt idx="0">
                  <c:v>License, User, Maintenance and Upgrade Fees (current users)</c:v>
                </c:pt>
                <c:pt idx="1">
                  <c:v>Additional User Fees (customers, suppliers, agents, partners)</c:v>
                </c:pt>
                <c:pt idx="2">
                  <c:v>Migration, Integration and Startup Fees</c:v>
                </c:pt>
              </c:strCache>
            </c:strRef>
          </c:cat>
          <c:val>
            <c:numRef>
              <c:f>Sheet1!$G$164:$G$166</c:f>
              <c:numCache>
                <c:formatCode>"$"#,##0</c:formatCode>
                <c:ptCount val="3"/>
                <c:pt idx="0">
                  <c:v>72000</c:v>
                </c:pt>
                <c:pt idx="1">
                  <c:v>72000</c:v>
                </c:pt>
                <c:pt idx="2">
                  <c:v>24000</c:v>
                </c:pt>
              </c:numCache>
            </c:numRef>
          </c:val>
        </c:ser>
        <c:dLbls>
          <c:showLegendKey val="0"/>
          <c:showVal val="0"/>
          <c:showCatName val="0"/>
          <c:showSerName val="0"/>
          <c:showPercent val="0"/>
          <c:showBubbleSize val="0"/>
        </c:dLbls>
        <c:gapWidth val="150"/>
        <c:axId val="88049152"/>
        <c:axId val="88050688"/>
      </c:barChart>
      <c:catAx>
        <c:axId val="88049152"/>
        <c:scaling>
          <c:orientation val="minMax"/>
        </c:scaling>
        <c:delete val="0"/>
        <c:axPos val="b"/>
        <c:majorTickMark val="none"/>
        <c:minorTickMark val="none"/>
        <c:tickLblPos val="nextTo"/>
        <c:crossAx val="88050688"/>
        <c:crosses val="autoZero"/>
        <c:auto val="1"/>
        <c:lblAlgn val="ctr"/>
        <c:lblOffset val="100"/>
        <c:noMultiLvlLbl val="0"/>
      </c:catAx>
      <c:valAx>
        <c:axId val="88050688"/>
        <c:scaling>
          <c:orientation val="minMax"/>
        </c:scaling>
        <c:delete val="0"/>
        <c:axPos val="l"/>
        <c:majorGridlines/>
        <c:numFmt formatCode="&quot;$&quot;#,##0" sourceLinked="1"/>
        <c:majorTickMark val="none"/>
        <c:minorTickMark val="none"/>
        <c:tickLblPos val="nextTo"/>
        <c:crossAx val="8804915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Requirement Points by Function</a:t>
            </a:r>
          </a:p>
        </c:rich>
      </c:tx>
      <c:overlay val="0"/>
    </c:title>
    <c:autoTitleDeleted val="0"/>
    <c:plotArea>
      <c:layout/>
      <c:barChart>
        <c:barDir val="bar"/>
        <c:grouping val="clustered"/>
        <c:varyColors val="0"/>
        <c:ser>
          <c:idx val="0"/>
          <c:order val="0"/>
          <c:tx>
            <c:strRef>
              <c:f>Sheet1!$F$3</c:f>
              <c:strCache>
                <c:ptCount val="1"/>
                <c:pt idx="0">
                  <c:v>KMxSaaS Evaluation Points</c:v>
                </c:pt>
              </c:strCache>
            </c:strRef>
          </c:tx>
          <c:invertIfNegative val="0"/>
          <c:cat>
            <c:strRef>
              <c:f>(Sheet1!$B$12,Sheet1!$B$71,Sheet1!$B$96,Sheet1!$B$139,Sheet1!$B$157)</c:f>
              <c:strCache>
                <c:ptCount val="5"/>
                <c:pt idx="0">
                  <c:v>Points: General Requirements</c:v>
                </c:pt>
                <c:pt idx="1">
                  <c:v>Points: Learning Management </c:v>
                </c:pt>
                <c:pt idx="2">
                  <c:v>Points: Talent Management</c:v>
                </c:pt>
                <c:pt idx="3">
                  <c:v>Points: Content Management</c:v>
                </c:pt>
                <c:pt idx="4">
                  <c:v>Points: Virtual Classroom </c:v>
                </c:pt>
              </c:strCache>
            </c:strRef>
          </c:cat>
          <c:val>
            <c:numRef>
              <c:f>(Sheet1!$F$12,Sheet1!$F$71,Sheet1!$F$96,Sheet1!$F$139,Sheet1!$F$157)</c:f>
              <c:numCache>
                <c:formatCode>General</c:formatCode>
                <c:ptCount val="5"/>
                <c:pt idx="0">
                  <c:v>240</c:v>
                </c:pt>
                <c:pt idx="1">
                  <c:v>285</c:v>
                </c:pt>
                <c:pt idx="2">
                  <c:v>115</c:v>
                </c:pt>
                <c:pt idx="3">
                  <c:v>205</c:v>
                </c:pt>
                <c:pt idx="4">
                  <c:v>155</c:v>
                </c:pt>
              </c:numCache>
            </c:numRef>
          </c:val>
        </c:ser>
        <c:ser>
          <c:idx val="1"/>
          <c:order val="1"/>
          <c:tx>
            <c:strRef>
              <c:f>Sheet1!$G$3</c:f>
              <c:strCache>
                <c:ptCount val="1"/>
                <c:pt idx="0">
                  <c:v>Alternate Evaluation Points</c:v>
                </c:pt>
              </c:strCache>
            </c:strRef>
          </c:tx>
          <c:invertIfNegative val="0"/>
          <c:cat>
            <c:strRef>
              <c:f>(Sheet1!$B$12,Sheet1!$B$71,Sheet1!$B$96,Sheet1!$B$139,Sheet1!$B$157)</c:f>
              <c:strCache>
                <c:ptCount val="5"/>
                <c:pt idx="0">
                  <c:v>Points: General Requirements</c:v>
                </c:pt>
                <c:pt idx="1">
                  <c:v>Points: Learning Management </c:v>
                </c:pt>
                <c:pt idx="2">
                  <c:v>Points: Talent Management</c:v>
                </c:pt>
                <c:pt idx="3">
                  <c:v>Points: Content Management</c:v>
                </c:pt>
                <c:pt idx="4">
                  <c:v>Points: Virtual Classroom </c:v>
                </c:pt>
              </c:strCache>
            </c:strRef>
          </c:cat>
          <c:val>
            <c:numRef>
              <c:f>(Sheet1!$G$12,Sheet1!$G$71,Sheet1!$G$96,Sheet1!$G$139,Sheet1!$G$157)</c:f>
              <c:numCache>
                <c:formatCode>General</c:formatCode>
                <c:ptCount val="5"/>
                <c:pt idx="0">
                  <c:v>180</c:v>
                </c:pt>
                <c:pt idx="1">
                  <c:v>155</c:v>
                </c:pt>
                <c:pt idx="2">
                  <c:v>50</c:v>
                </c:pt>
                <c:pt idx="3">
                  <c:v>105</c:v>
                </c:pt>
                <c:pt idx="4">
                  <c:v>45</c:v>
                </c:pt>
              </c:numCache>
            </c:numRef>
          </c:val>
        </c:ser>
        <c:dLbls>
          <c:showLegendKey val="0"/>
          <c:showVal val="0"/>
          <c:showCatName val="0"/>
          <c:showSerName val="0"/>
          <c:showPercent val="0"/>
          <c:showBubbleSize val="0"/>
        </c:dLbls>
        <c:gapWidth val="150"/>
        <c:axId val="88059264"/>
        <c:axId val="88061056"/>
      </c:barChart>
      <c:catAx>
        <c:axId val="88059264"/>
        <c:scaling>
          <c:orientation val="minMax"/>
        </c:scaling>
        <c:delete val="0"/>
        <c:axPos val="l"/>
        <c:majorTickMark val="none"/>
        <c:minorTickMark val="none"/>
        <c:tickLblPos val="nextTo"/>
        <c:crossAx val="88061056"/>
        <c:crosses val="autoZero"/>
        <c:auto val="1"/>
        <c:lblAlgn val="ctr"/>
        <c:lblOffset val="100"/>
        <c:noMultiLvlLbl val="0"/>
      </c:catAx>
      <c:valAx>
        <c:axId val="88061056"/>
        <c:scaling>
          <c:orientation val="minMax"/>
        </c:scaling>
        <c:delete val="0"/>
        <c:axPos val="b"/>
        <c:majorGridlines/>
        <c:numFmt formatCode="General" sourceLinked="0"/>
        <c:majorTickMark val="none"/>
        <c:minorTickMark val="none"/>
        <c:tickLblPos val="nextTo"/>
        <c:crossAx val="880592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Percent of Requirements Met</a:t>
            </a:r>
          </a:p>
        </c:rich>
      </c:tx>
      <c:overlay val="0"/>
    </c:title>
    <c:autoTitleDeleted val="0"/>
    <c:plotArea>
      <c:layout/>
      <c:barChart>
        <c:barDir val="bar"/>
        <c:grouping val="clustered"/>
        <c:varyColors val="0"/>
        <c:ser>
          <c:idx val="0"/>
          <c:order val="0"/>
          <c:tx>
            <c:strRef>
              <c:f>Sheet1!$F$163</c:f>
              <c:strCache>
                <c:ptCount val="1"/>
                <c:pt idx="0">
                  <c:v>KMxSaaS</c:v>
                </c:pt>
              </c:strCache>
            </c:strRef>
          </c:tx>
          <c:invertIfNegative val="0"/>
          <c:val>
            <c:numRef>
              <c:f>Sheet1!$F$169</c:f>
              <c:numCache>
                <c:formatCode>0%</c:formatCode>
                <c:ptCount val="1"/>
                <c:pt idx="0">
                  <c:v>1</c:v>
                </c:pt>
              </c:numCache>
            </c:numRef>
          </c:val>
        </c:ser>
        <c:ser>
          <c:idx val="1"/>
          <c:order val="1"/>
          <c:tx>
            <c:strRef>
              <c:f>Sheet1!$G$163</c:f>
              <c:strCache>
                <c:ptCount val="1"/>
                <c:pt idx="0">
                  <c:v>Alternate</c:v>
                </c:pt>
              </c:strCache>
            </c:strRef>
          </c:tx>
          <c:invertIfNegative val="0"/>
          <c:val>
            <c:numRef>
              <c:f>Sheet1!$G$169</c:f>
              <c:numCache>
                <c:formatCode>0%</c:formatCode>
                <c:ptCount val="1"/>
                <c:pt idx="0">
                  <c:v>0.53500000000000003</c:v>
                </c:pt>
              </c:numCache>
            </c:numRef>
          </c:val>
        </c:ser>
        <c:dLbls>
          <c:showLegendKey val="0"/>
          <c:showVal val="0"/>
          <c:showCatName val="0"/>
          <c:showSerName val="0"/>
          <c:showPercent val="0"/>
          <c:showBubbleSize val="0"/>
        </c:dLbls>
        <c:gapWidth val="150"/>
        <c:axId val="158152576"/>
        <c:axId val="158154112"/>
      </c:barChart>
      <c:catAx>
        <c:axId val="158152576"/>
        <c:scaling>
          <c:orientation val="minMax"/>
        </c:scaling>
        <c:delete val="1"/>
        <c:axPos val="l"/>
        <c:majorTickMark val="none"/>
        <c:minorTickMark val="none"/>
        <c:tickLblPos val="nextTo"/>
        <c:crossAx val="158154112"/>
        <c:crosses val="autoZero"/>
        <c:auto val="1"/>
        <c:lblAlgn val="ctr"/>
        <c:lblOffset val="100"/>
        <c:noMultiLvlLbl val="0"/>
      </c:catAx>
      <c:valAx>
        <c:axId val="158154112"/>
        <c:scaling>
          <c:orientation val="minMax"/>
        </c:scaling>
        <c:delete val="0"/>
        <c:axPos val="b"/>
        <c:majorGridlines/>
        <c:numFmt formatCode="0%" sourceLinked="1"/>
        <c:majorTickMark val="none"/>
        <c:minorTickMark val="none"/>
        <c:tickLblPos val="nextTo"/>
        <c:crossAx val="1581525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Three Year Total Cost</a:t>
            </a:r>
          </a:p>
        </c:rich>
      </c:tx>
      <c:overlay val="0"/>
    </c:title>
    <c:autoTitleDeleted val="0"/>
    <c:plotArea>
      <c:layout/>
      <c:barChart>
        <c:barDir val="col"/>
        <c:grouping val="clustered"/>
        <c:varyColors val="0"/>
        <c:ser>
          <c:idx val="0"/>
          <c:order val="0"/>
          <c:tx>
            <c:strRef>
              <c:f>Sheet1!$F$163</c:f>
              <c:strCache>
                <c:ptCount val="1"/>
                <c:pt idx="0">
                  <c:v>KMxSaaS</c:v>
                </c:pt>
              </c:strCache>
            </c:strRef>
          </c:tx>
          <c:invertIfNegative val="0"/>
          <c:val>
            <c:numRef>
              <c:f>Sheet1!$F$167</c:f>
              <c:numCache>
                <c:formatCode>"$"#,##0</c:formatCode>
                <c:ptCount val="1"/>
                <c:pt idx="0">
                  <c:v>59000</c:v>
                </c:pt>
              </c:numCache>
            </c:numRef>
          </c:val>
        </c:ser>
        <c:ser>
          <c:idx val="1"/>
          <c:order val="1"/>
          <c:tx>
            <c:strRef>
              <c:f>Sheet1!$G$163</c:f>
              <c:strCache>
                <c:ptCount val="1"/>
                <c:pt idx="0">
                  <c:v>Alternate</c:v>
                </c:pt>
              </c:strCache>
            </c:strRef>
          </c:tx>
          <c:invertIfNegative val="0"/>
          <c:val>
            <c:numRef>
              <c:f>Sheet1!$G$167</c:f>
              <c:numCache>
                <c:formatCode>"$"#,##0</c:formatCode>
                <c:ptCount val="1"/>
                <c:pt idx="0">
                  <c:v>168000</c:v>
                </c:pt>
              </c:numCache>
            </c:numRef>
          </c:val>
        </c:ser>
        <c:dLbls>
          <c:showLegendKey val="0"/>
          <c:showVal val="0"/>
          <c:showCatName val="0"/>
          <c:showSerName val="0"/>
          <c:showPercent val="0"/>
          <c:showBubbleSize val="0"/>
        </c:dLbls>
        <c:gapWidth val="150"/>
        <c:axId val="158179712"/>
        <c:axId val="158181248"/>
      </c:barChart>
      <c:catAx>
        <c:axId val="158179712"/>
        <c:scaling>
          <c:orientation val="minMax"/>
        </c:scaling>
        <c:delete val="1"/>
        <c:axPos val="b"/>
        <c:majorTickMark val="none"/>
        <c:minorTickMark val="none"/>
        <c:tickLblPos val="nextTo"/>
        <c:crossAx val="158181248"/>
        <c:crosses val="autoZero"/>
        <c:auto val="1"/>
        <c:lblAlgn val="ctr"/>
        <c:lblOffset val="100"/>
        <c:noMultiLvlLbl val="0"/>
      </c:catAx>
      <c:valAx>
        <c:axId val="158181248"/>
        <c:scaling>
          <c:orientation val="minMax"/>
        </c:scaling>
        <c:delete val="0"/>
        <c:axPos val="l"/>
        <c:majorGridlines/>
        <c:numFmt formatCode="&quot;$&quot;#,##0" sourceLinked="1"/>
        <c:majorTickMark val="none"/>
        <c:minorTickMark val="none"/>
        <c:tickLblPos val="nextTo"/>
        <c:crossAx val="1581797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104775</xdr:colOff>
      <xdr:row>180</xdr:row>
      <xdr:rowOff>28575</xdr:rowOff>
    </xdr:from>
    <xdr:to>
      <xdr:col>6</xdr:col>
      <xdr:colOff>923926</xdr:colOff>
      <xdr:row>203</xdr:row>
      <xdr:rowOff>133350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237</xdr:row>
      <xdr:rowOff>80962</xdr:rowOff>
    </xdr:from>
    <xdr:to>
      <xdr:col>6</xdr:col>
      <xdr:colOff>933450</xdr:colOff>
      <xdr:row>254</xdr:row>
      <xdr:rowOff>71437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205</xdr:row>
      <xdr:rowOff>76200</xdr:rowOff>
    </xdr:from>
    <xdr:to>
      <xdr:col>6</xdr:col>
      <xdr:colOff>923925</xdr:colOff>
      <xdr:row>219</xdr:row>
      <xdr:rowOff>157162</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221</xdr:row>
      <xdr:rowOff>85726</xdr:rowOff>
    </xdr:from>
    <xdr:to>
      <xdr:col>6</xdr:col>
      <xdr:colOff>942975</xdr:colOff>
      <xdr:row>236</xdr:row>
      <xdr:rowOff>1</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3"/>
  <sheetViews>
    <sheetView tabSelected="1" zoomScaleNormal="100" workbookViewId="0">
      <selection activeCell="G1" sqref="G1"/>
    </sheetView>
  </sheetViews>
  <sheetFormatPr defaultRowHeight="12.75" x14ac:dyDescent="0.2"/>
  <cols>
    <col min="1" max="1" width="5.140625" style="12" customWidth="1"/>
    <col min="2" max="2" width="47.85546875" style="1" customWidth="1"/>
    <col min="3" max="3" width="12" style="2" customWidth="1"/>
    <col min="4" max="4" width="14.140625" style="2" customWidth="1"/>
    <col min="5" max="5" width="13.5703125" style="2" customWidth="1"/>
    <col min="6" max="6" width="15.42578125" style="2" customWidth="1"/>
    <col min="7" max="7" width="15.85546875" customWidth="1"/>
    <col min="8" max="16384" width="9.140625" style="10"/>
  </cols>
  <sheetData>
    <row r="1" spans="1:8" ht="13.5" thickBot="1" x14ac:dyDescent="0.25">
      <c r="A1" s="109" t="s">
        <v>80</v>
      </c>
      <c r="B1" s="110"/>
      <c r="C1" s="86"/>
      <c r="D1" s="111" t="s">
        <v>140</v>
      </c>
      <c r="E1" s="111"/>
      <c r="F1" s="111"/>
      <c r="G1" s="87" t="s">
        <v>195</v>
      </c>
    </row>
    <row r="2" spans="1:8" x14ac:dyDescent="0.2">
      <c r="A2" s="82" t="s">
        <v>34</v>
      </c>
      <c r="B2" s="83"/>
      <c r="C2" s="84"/>
      <c r="D2" s="84"/>
      <c r="E2" s="84"/>
      <c r="F2" s="84"/>
      <c r="G2" s="85"/>
    </row>
    <row r="3" spans="1:8" ht="36" x14ac:dyDescent="0.2">
      <c r="A3" s="11" t="s">
        <v>28</v>
      </c>
      <c r="B3" s="3" t="s">
        <v>0</v>
      </c>
      <c r="C3" s="3" t="s">
        <v>41</v>
      </c>
      <c r="D3" s="3" t="str">
        <f>CONCATENATE(F163, ," ","Capability")</f>
        <v>KMxSaaS Capability</v>
      </c>
      <c r="E3" s="3" t="str">
        <f>CONCATENATE(G163, ," ","Capability")</f>
        <v>Alternate Capability</v>
      </c>
      <c r="F3" s="17" t="str">
        <f>CONCATENATE(F163, ," ","Evaluation Points")</f>
        <v>KMxSaaS Evaluation Points</v>
      </c>
      <c r="G3" s="17" t="str">
        <f>CONCATENATE(G163, ," ","Evaluation Points")</f>
        <v>Alternate Evaluation Points</v>
      </c>
    </row>
    <row r="4" spans="1:8" ht="48" x14ac:dyDescent="0.2">
      <c r="A4" s="7">
        <f>0+1</f>
        <v>1</v>
      </c>
      <c r="B4" s="6" t="s">
        <v>192</v>
      </c>
      <c r="C4" s="15">
        <v>30</v>
      </c>
      <c r="D4" s="32" t="s">
        <v>49</v>
      </c>
      <c r="E4" s="16" t="s">
        <v>49</v>
      </c>
      <c r="F4" s="18">
        <f>IF(D4="Yes",C4,0)</f>
        <v>30</v>
      </c>
      <c r="G4" s="18">
        <f>IF(E4="Yes",C4,0)</f>
        <v>30</v>
      </c>
    </row>
    <row r="5" spans="1:8" ht="48" x14ac:dyDescent="0.2">
      <c r="A5" s="9">
        <f t="shared" ref="A5:A11" si="0">+A4+1</f>
        <v>2</v>
      </c>
      <c r="B5" s="4" t="s">
        <v>193</v>
      </c>
      <c r="C5" s="15">
        <v>30</v>
      </c>
      <c r="D5" s="32" t="s">
        <v>49</v>
      </c>
      <c r="E5" s="16" t="s">
        <v>122</v>
      </c>
      <c r="F5" s="18">
        <f t="shared" ref="F5:F11" si="1">IF(D5="Yes",C5,0)</f>
        <v>30</v>
      </c>
      <c r="G5" s="18">
        <f t="shared" ref="G5:G11" si="2">IF(E5="Yes",C5,0)</f>
        <v>0</v>
      </c>
    </row>
    <row r="6" spans="1:8" ht="72" x14ac:dyDescent="0.2">
      <c r="A6" s="9">
        <f t="shared" si="0"/>
        <v>3</v>
      </c>
      <c r="B6" s="4" t="s">
        <v>54</v>
      </c>
      <c r="C6" s="15">
        <v>30</v>
      </c>
      <c r="D6" s="32" t="s">
        <v>49</v>
      </c>
      <c r="E6" s="16" t="s">
        <v>49</v>
      </c>
      <c r="F6" s="18">
        <f t="shared" si="1"/>
        <v>30</v>
      </c>
      <c r="G6" s="18">
        <f t="shared" si="2"/>
        <v>30</v>
      </c>
    </row>
    <row r="7" spans="1:8" ht="96" x14ac:dyDescent="0.2">
      <c r="A7" s="9">
        <f t="shared" si="0"/>
        <v>4</v>
      </c>
      <c r="B7" s="4" t="s">
        <v>53</v>
      </c>
      <c r="C7" s="15">
        <v>30</v>
      </c>
      <c r="D7" s="32" t="s">
        <v>49</v>
      </c>
      <c r="E7" s="16" t="s">
        <v>49</v>
      </c>
      <c r="F7" s="18">
        <f t="shared" si="1"/>
        <v>30</v>
      </c>
      <c r="G7" s="18">
        <f t="shared" si="2"/>
        <v>30</v>
      </c>
    </row>
    <row r="8" spans="1:8" ht="156" x14ac:dyDescent="0.2">
      <c r="A8" s="9">
        <f t="shared" si="0"/>
        <v>5</v>
      </c>
      <c r="B8" s="4" t="s">
        <v>150</v>
      </c>
      <c r="C8" s="15">
        <v>30</v>
      </c>
      <c r="D8" s="32" t="s">
        <v>49</v>
      </c>
      <c r="E8" s="16" t="s">
        <v>49</v>
      </c>
      <c r="F8" s="18">
        <f t="shared" si="1"/>
        <v>30</v>
      </c>
      <c r="G8" s="18">
        <f t="shared" si="2"/>
        <v>30</v>
      </c>
    </row>
    <row r="9" spans="1:8" ht="168" x14ac:dyDescent="0.2">
      <c r="A9" s="9">
        <f t="shared" si="0"/>
        <v>6</v>
      </c>
      <c r="B9" s="4" t="s">
        <v>194</v>
      </c>
      <c r="C9" s="15">
        <v>30</v>
      </c>
      <c r="D9" s="32" t="s">
        <v>49</v>
      </c>
      <c r="E9" s="16" t="s">
        <v>49</v>
      </c>
      <c r="F9" s="18">
        <f t="shared" si="1"/>
        <v>30</v>
      </c>
      <c r="G9" s="18">
        <f t="shared" si="2"/>
        <v>30</v>
      </c>
    </row>
    <row r="10" spans="1:8" ht="60" x14ac:dyDescent="0.2">
      <c r="A10" s="9">
        <f t="shared" si="0"/>
        <v>7</v>
      </c>
      <c r="B10" s="4" t="s">
        <v>55</v>
      </c>
      <c r="C10" s="15">
        <v>30</v>
      </c>
      <c r="D10" s="32" t="s">
        <v>49</v>
      </c>
      <c r="E10" s="16" t="s">
        <v>49</v>
      </c>
      <c r="F10" s="18">
        <f t="shared" si="1"/>
        <v>30</v>
      </c>
      <c r="G10" s="18">
        <f t="shared" si="2"/>
        <v>30</v>
      </c>
    </row>
    <row r="11" spans="1:8" ht="96" x14ac:dyDescent="0.2">
      <c r="A11" s="8">
        <f t="shared" si="0"/>
        <v>8</v>
      </c>
      <c r="B11" s="4" t="s">
        <v>151</v>
      </c>
      <c r="C11" s="15">
        <v>30</v>
      </c>
      <c r="D11" s="32" t="s">
        <v>49</v>
      </c>
      <c r="E11" s="16" t="s">
        <v>122</v>
      </c>
      <c r="F11" s="18">
        <f t="shared" si="1"/>
        <v>30</v>
      </c>
      <c r="G11" s="18">
        <f t="shared" si="2"/>
        <v>0</v>
      </c>
    </row>
    <row r="12" spans="1:8" x14ac:dyDescent="0.2">
      <c r="A12" s="7"/>
      <c r="B12" s="45" t="s">
        <v>146</v>
      </c>
      <c r="C12" s="5">
        <f>SUM(C4:C11)</f>
        <v>240</v>
      </c>
      <c r="D12" s="5"/>
      <c r="E12" s="5"/>
      <c r="F12" s="19">
        <f>SUM(F4:F11)</f>
        <v>240</v>
      </c>
      <c r="G12" s="19">
        <f>SUM(G4:G11)</f>
        <v>180</v>
      </c>
    </row>
    <row r="13" spans="1:8" ht="24" x14ac:dyDescent="0.2">
      <c r="A13" s="39" t="s">
        <v>28</v>
      </c>
      <c r="B13" s="41" t="s">
        <v>52</v>
      </c>
      <c r="C13" s="3" t="s">
        <v>27</v>
      </c>
      <c r="D13" s="20" t="str">
        <f>+$D$3</f>
        <v>KMxSaaS Capability</v>
      </c>
      <c r="E13" s="3" t="str">
        <f>+$E$3</f>
        <v>Alternate Capability</v>
      </c>
      <c r="F13" s="20" t="str">
        <f>+$F$3</f>
        <v>KMxSaaS Evaluation Points</v>
      </c>
      <c r="G13" s="20" t="str">
        <f>+$G$3</f>
        <v>Alternate Evaluation Points</v>
      </c>
    </row>
    <row r="14" spans="1:8" x14ac:dyDescent="0.2">
      <c r="A14" s="9">
        <f>0+1</f>
        <v>1</v>
      </c>
      <c r="B14" s="4" t="s">
        <v>3</v>
      </c>
      <c r="C14" s="15">
        <v>5</v>
      </c>
      <c r="D14" s="32" t="s">
        <v>49</v>
      </c>
      <c r="E14" s="16" t="s">
        <v>49</v>
      </c>
      <c r="F14" s="18">
        <f t="shared" ref="F14:F70" si="3">IF(D14="Yes",C14,0)</f>
        <v>5</v>
      </c>
      <c r="G14" s="18">
        <f t="shared" ref="G14:G70" si="4">IF(E14="Yes",C14,0)</f>
        <v>5</v>
      </c>
      <c r="H14" s="31"/>
    </row>
    <row r="15" spans="1:8" x14ac:dyDescent="0.2">
      <c r="A15" s="7">
        <f>+A14+1</f>
        <v>2</v>
      </c>
      <c r="B15" s="6" t="s">
        <v>4</v>
      </c>
      <c r="C15" s="15">
        <v>5</v>
      </c>
      <c r="D15" s="32" t="s">
        <v>49</v>
      </c>
      <c r="E15" s="16" t="s">
        <v>49</v>
      </c>
      <c r="F15" s="18">
        <f t="shared" si="3"/>
        <v>5</v>
      </c>
      <c r="G15" s="18">
        <f t="shared" si="4"/>
        <v>5</v>
      </c>
      <c r="H15" s="31"/>
    </row>
    <row r="16" spans="1:8" ht="36" x14ac:dyDescent="0.2">
      <c r="A16" s="7">
        <f t="shared" ref="A16:A70" si="5">+A15+1</f>
        <v>3</v>
      </c>
      <c r="B16" s="4" t="s">
        <v>30</v>
      </c>
      <c r="C16" s="15">
        <v>5</v>
      </c>
      <c r="D16" s="32" t="s">
        <v>49</v>
      </c>
      <c r="E16" s="16" t="s">
        <v>122</v>
      </c>
      <c r="F16" s="18">
        <f t="shared" si="3"/>
        <v>5</v>
      </c>
      <c r="G16" s="18">
        <f t="shared" si="4"/>
        <v>0</v>
      </c>
      <c r="H16" s="31"/>
    </row>
    <row r="17" spans="1:8" ht="36" x14ac:dyDescent="0.2">
      <c r="A17" s="7">
        <f t="shared" si="5"/>
        <v>4</v>
      </c>
      <c r="B17" s="6" t="s">
        <v>56</v>
      </c>
      <c r="C17" s="15">
        <v>5</v>
      </c>
      <c r="D17" s="32" t="s">
        <v>49</v>
      </c>
      <c r="E17" s="16" t="s">
        <v>122</v>
      </c>
      <c r="F17" s="18">
        <f t="shared" si="3"/>
        <v>5</v>
      </c>
      <c r="G17" s="18">
        <f t="shared" si="4"/>
        <v>0</v>
      </c>
      <c r="H17" s="31"/>
    </row>
    <row r="18" spans="1:8" ht="24" x14ac:dyDescent="0.2">
      <c r="A18" s="7">
        <f t="shared" si="5"/>
        <v>5</v>
      </c>
      <c r="B18" s="6" t="s">
        <v>99</v>
      </c>
      <c r="C18" s="15">
        <v>5</v>
      </c>
      <c r="D18" s="32" t="s">
        <v>49</v>
      </c>
      <c r="E18" s="16" t="s">
        <v>49</v>
      </c>
      <c r="F18" s="18">
        <f t="shared" si="3"/>
        <v>5</v>
      </c>
      <c r="G18" s="18">
        <f t="shared" si="4"/>
        <v>5</v>
      </c>
      <c r="H18" s="31"/>
    </row>
    <row r="19" spans="1:8" ht="36" x14ac:dyDescent="0.2">
      <c r="A19" s="7">
        <f t="shared" si="5"/>
        <v>6</v>
      </c>
      <c r="B19" s="6" t="s">
        <v>100</v>
      </c>
      <c r="C19" s="15">
        <v>5</v>
      </c>
      <c r="D19" s="32" t="s">
        <v>49</v>
      </c>
      <c r="E19" s="16" t="s">
        <v>122</v>
      </c>
      <c r="F19" s="18">
        <f t="shared" si="3"/>
        <v>5</v>
      </c>
      <c r="G19" s="18">
        <f t="shared" si="4"/>
        <v>0</v>
      </c>
      <c r="H19" s="31"/>
    </row>
    <row r="20" spans="1:8" ht="24" x14ac:dyDescent="0.2">
      <c r="A20" s="7">
        <f t="shared" si="5"/>
        <v>7</v>
      </c>
      <c r="B20" s="6" t="s">
        <v>57</v>
      </c>
      <c r="C20" s="15">
        <v>5</v>
      </c>
      <c r="D20" s="32" t="s">
        <v>49</v>
      </c>
      <c r="E20" s="16" t="s">
        <v>49</v>
      </c>
      <c r="F20" s="18">
        <f t="shared" si="3"/>
        <v>5</v>
      </c>
      <c r="G20" s="18">
        <f t="shared" si="4"/>
        <v>5</v>
      </c>
      <c r="H20" s="31"/>
    </row>
    <row r="21" spans="1:8" ht="24" x14ac:dyDescent="0.2">
      <c r="A21" s="7">
        <f t="shared" si="5"/>
        <v>8</v>
      </c>
      <c r="B21" s="6" t="s">
        <v>58</v>
      </c>
      <c r="C21" s="15">
        <v>5</v>
      </c>
      <c r="D21" s="32" t="s">
        <v>49</v>
      </c>
      <c r="E21" s="16" t="s">
        <v>49</v>
      </c>
      <c r="F21" s="18">
        <f t="shared" si="3"/>
        <v>5</v>
      </c>
      <c r="G21" s="18">
        <f t="shared" si="4"/>
        <v>5</v>
      </c>
      <c r="H21" s="31"/>
    </row>
    <row r="22" spans="1:8" ht="36" x14ac:dyDescent="0.2">
      <c r="A22" s="7">
        <f t="shared" si="5"/>
        <v>9</v>
      </c>
      <c r="B22" s="6" t="s">
        <v>152</v>
      </c>
      <c r="C22" s="15">
        <v>5</v>
      </c>
      <c r="D22" s="32" t="s">
        <v>49</v>
      </c>
      <c r="E22" s="16" t="s">
        <v>122</v>
      </c>
      <c r="F22" s="18">
        <f t="shared" si="3"/>
        <v>5</v>
      </c>
      <c r="G22" s="18">
        <f t="shared" si="4"/>
        <v>0</v>
      </c>
      <c r="H22" s="31"/>
    </row>
    <row r="23" spans="1:8" ht="24" x14ac:dyDescent="0.2">
      <c r="A23" s="7">
        <f t="shared" si="5"/>
        <v>10</v>
      </c>
      <c r="B23" s="6" t="s">
        <v>59</v>
      </c>
      <c r="C23" s="15">
        <v>5</v>
      </c>
      <c r="D23" s="32" t="s">
        <v>49</v>
      </c>
      <c r="E23" s="16" t="s">
        <v>49</v>
      </c>
      <c r="F23" s="18">
        <f t="shared" si="3"/>
        <v>5</v>
      </c>
      <c r="G23" s="18">
        <f t="shared" si="4"/>
        <v>5</v>
      </c>
      <c r="H23" s="31"/>
    </row>
    <row r="24" spans="1:8" ht="24" x14ac:dyDescent="0.2">
      <c r="A24" s="7">
        <f t="shared" si="5"/>
        <v>11</v>
      </c>
      <c r="B24" s="6" t="s">
        <v>101</v>
      </c>
      <c r="C24" s="15">
        <v>5</v>
      </c>
      <c r="D24" s="32" t="s">
        <v>49</v>
      </c>
      <c r="E24" s="16" t="s">
        <v>122</v>
      </c>
      <c r="F24" s="18">
        <f t="shared" si="3"/>
        <v>5</v>
      </c>
      <c r="G24" s="18">
        <f t="shared" si="4"/>
        <v>0</v>
      </c>
      <c r="H24" s="31"/>
    </row>
    <row r="25" spans="1:8" ht="36" x14ac:dyDescent="0.2">
      <c r="A25" s="7">
        <f t="shared" si="5"/>
        <v>12</v>
      </c>
      <c r="B25" s="6" t="s">
        <v>102</v>
      </c>
      <c r="C25" s="15">
        <v>5</v>
      </c>
      <c r="D25" s="32" t="s">
        <v>49</v>
      </c>
      <c r="E25" s="16" t="s">
        <v>49</v>
      </c>
      <c r="F25" s="18">
        <f t="shared" si="3"/>
        <v>5</v>
      </c>
      <c r="G25" s="18">
        <f t="shared" si="4"/>
        <v>5</v>
      </c>
      <c r="H25" s="31"/>
    </row>
    <row r="26" spans="1:8" ht="48" x14ac:dyDescent="0.2">
      <c r="A26" s="7">
        <f t="shared" si="5"/>
        <v>13</v>
      </c>
      <c r="B26" s="6" t="s">
        <v>153</v>
      </c>
      <c r="C26" s="15">
        <v>5</v>
      </c>
      <c r="D26" s="32" t="s">
        <v>49</v>
      </c>
      <c r="E26" s="16" t="s">
        <v>122</v>
      </c>
      <c r="F26" s="18">
        <f t="shared" si="3"/>
        <v>5</v>
      </c>
      <c r="G26" s="18">
        <f t="shared" si="4"/>
        <v>0</v>
      </c>
      <c r="H26" s="31"/>
    </row>
    <row r="27" spans="1:8" ht="48" x14ac:dyDescent="0.2">
      <c r="A27" s="7">
        <f t="shared" si="5"/>
        <v>14</v>
      </c>
      <c r="B27" s="6" t="s">
        <v>121</v>
      </c>
      <c r="C27" s="15">
        <v>5</v>
      </c>
      <c r="D27" s="32" t="s">
        <v>49</v>
      </c>
      <c r="E27" s="16" t="s">
        <v>122</v>
      </c>
      <c r="F27" s="18">
        <f t="shared" si="3"/>
        <v>5</v>
      </c>
      <c r="G27" s="18">
        <f t="shared" si="4"/>
        <v>0</v>
      </c>
      <c r="H27" s="31"/>
    </row>
    <row r="28" spans="1:8" ht="24" x14ac:dyDescent="0.2">
      <c r="A28" s="7">
        <f t="shared" si="5"/>
        <v>15</v>
      </c>
      <c r="B28" s="6" t="s">
        <v>60</v>
      </c>
      <c r="C28" s="15">
        <v>5</v>
      </c>
      <c r="D28" s="32" t="s">
        <v>49</v>
      </c>
      <c r="E28" s="16" t="s">
        <v>122</v>
      </c>
      <c r="F28" s="18">
        <f t="shared" si="3"/>
        <v>5</v>
      </c>
      <c r="G28" s="18">
        <f t="shared" si="4"/>
        <v>0</v>
      </c>
      <c r="H28" s="31"/>
    </row>
    <row r="29" spans="1:8" ht="36" x14ac:dyDescent="0.2">
      <c r="A29" s="7">
        <f t="shared" si="5"/>
        <v>16</v>
      </c>
      <c r="B29" s="6" t="s">
        <v>154</v>
      </c>
      <c r="C29" s="15">
        <v>5</v>
      </c>
      <c r="D29" s="32" t="s">
        <v>49</v>
      </c>
      <c r="E29" s="16" t="s">
        <v>49</v>
      </c>
      <c r="F29" s="18">
        <f t="shared" si="3"/>
        <v>5</v>
      </c>
      <c r="G29" s="18">
        <f t="shared" si="4"/>
        <v>5</v>
      </c>
      <c r="H29" s="31"/>
    </row>
    <row r="30" spans="1:8" ht="36" x14ac:dyDescent="0.2">
      <c r="A30" s="7">
        <f t="shared" si="5"/>
        <v>17</v>
      </c>
      <c r="B30" s="6" t="s">
        <v>61</v>
      </c>
      <c r="C30" s="15">
        <v>5</v>
      </c>
      <c r="D30" s="32" t="s">
        <v>49</v>
      </c>
      <c r="E30" s="16" t="s">
        <v>122</v>
      </c>
      <c r="F30" s="18">
        <f t="shared" si="3"/>
        <v>5</v>
      </c>
      <c r="G30" s="18">
        <f t="shared" si="4"/>
        <v>0</v>
      </c>
      <c r="H30" s="31"/>
    </row>
    <row r="31" spans="1:8" ht="24" x14ac:dyDescent="0.2">
      <c r="A31" s="7">
        <f t="shared" si="5"/>
        <v>18</v>
      </c>
      <c r="B31" s="6" t="s">
        <v>123</v>
      </c>
      <c r="C31" s="15">
        <v>5</v>
      </c>
      <c r="D31" s="32" t="s">
        <v>49</v>
      </c>
      <c r="E31" s="16" t="s">
        <v>49</v>
      </c>
      <c r="F31" s="18">
        <f t="shared" si="3"/>
        <v>5</v>
      </c>
      <c r="G31" s="18">
        <f t="shared" si="4"/>
        <v>5</v>
      </c>
      <c r="H31" s="31"/>
    </row>
    <row r="32" spans="1:8" ht="36" x14ac:dyDescent="0.2">
      <c r="A32" s="7">
        <f t="shared" si="5"/>
        <v>19</v>
      </c>
      <c r="B32" s="6" t="s">
        <v>62</v>
      </c>
      <c r="C32" s="15">
        <v>5</v>
      </c>
      <c r="D32" s="32" t="s">
        <v>49</v>
      </c>
      <c r="E32" s="16" t="s">
        <v>49</v>
      </c>
      <c r="F32" s="18">
        <f t="shared" si="3"/>
        <v>5</v>
      </c>
      <c r="G32" s="18">
        <f t="shared" si="4"/>
        <v>5</v>
      </c>
      <c r="H32" s="31"/>
    </row>
    <row r="33" spans="1:8" x14ac:dyDescent="0.2">
      <c r="A33" s="7">
        <f t="shared" si="5"/>
        <v>20</v>
      </c>
      <c r="B33" s="6" t="s">
        <v>24</v>
      </c>
      <c r="C33" s="15">
        <v>5</v>
      </c>
      <c r="D33" s="32" t="s">
        <v>49</v>
      </c>
      <c r="E33" s="16" t="s">
        <v>49</v>
      </c>
      <c r="F33" s="18">
        <f t="shared" si="3"/>
        <v>5</v>
      </c>
      <c r="G33" s="18">
        <f t="shared" si="4"/>
        <v>5</v>
      </c>
      <c r="H33" s="31"/>
    </row>
    <row r="34" spans="1:8" ht="24" x14ac:dyDescent="0.2">
      <c r="A34" s="7">
        <f t="shared" si="5"/>
        <v>21</v>
      </c>
      <c r="B34" s="6" t="s">
        <v>189</v>
      </c>
      <c r="C34" s="15">
        <v>5</v>
      </c>
      <c r="D34" s="32" t="s">
        <v>49</v>
      </c>
      <c r="E34" s="16" t="s">
        <v>49</v>
      </c>
      <c r="F34" s="18">
        <f t="shared" si="3"/>
        <v>5</v>
      </c>
      <c r="G34" s="18">
        <f t="shared" si="4"/>
        <v>5</v>
      </c>
      <c r="H34" s="31"/>
    </row>
    <row r="35" spans="1:8" ht="36" x14ac:dyDescent="0.2">
      <c r="A35" s="7">
        <f t="shared" si="5"/>
        <v>22</v>
      </c>
      <c r="B35" s="6" t="s">
        <v>103</v>
      </c>
      <c r="C35" s="15">
        <v>5</v>
      </c>
      <c r="D35" s="32" t="s">
        <v>49</v>
      </c>
      <c r="E35" s="16" t="s">
        <v>122</v>
      </c>
      <c r="F35" s="18">
        <f t="shared" si="3"/>
        <v>5</v>
      </c>
      <c r="G35" s="18">
        <f t="shared" si="4"/>
        <v>0</v>
      </c>
      <c r="H35" s="31"/>
    </row>
    <row r="36" spans="1:8" ht="24" x14ac:dyDescent="0.2">
      <c r="A36" s="7">
        <f t="shared" si="5"/>
        <v>23</v>
      </c>
      <c r="B36" s="6" t="s">
        <v>13</v>
      </c>
      <c r="C36" s="15">
        <v>5</v>
      </c>
      <c r="D36" s="32" t="s">
        <v>49</v>
      </c>
      <c r="E36" s="16" t="s">
        <v>49</v>
      </c>
      <c r="F36" s="18">
        <f t="shared" si="3"/>
        <v>5</v>
      </c>
      <c r="G36" s="18">
        <f t="shared" si="4"/>
        <v>5</v>
      </c>
      <c r="H36" s="31"/>
    </row>
    <row r="37" spans="1:8" x14ac:dyDescent="0.2">
      <c r="A37" s="7">
        <f t="shared" si="5"/>
        <v>24</v>
      </c>
      <c r="B37" s="6" t="s">
        <v>14</v>
      </c>
      <c r="C37" s="15">
        <v>5</v>
      </c>
      <c r="D37" s="32" t="s">
        <v>49</v>
      </c>
      <c r="E37" s="16" t="s">
        <v>49</v>
      </c>
      <c r="F37" s="18">
        <f t="shared" si="3"/>
        <v>5</v>
      </c>
      <c r="G37" s="18">
        <f t="shared" si="4"/>
        <v>5</v>
      </c>
      <c r="H37" s="31"/>
    </row>
    <row r="38" spans="1:8" ht="24" x14ac:dyDescent="0.2">
      <c r="A38" s="7">
        <f t="shared" si="5"/>
        <v>25</v>
      </c>
      <c r="B38" s="6" t="s">
        <v>155</v>
      </c>
      <c r="C38" s="15">
        <v>5</v>
      </c>
      <c r="D38" s="32" t="s">
        <v>49</v>
      </c>
      <c r="E38" s="16" t="s">
        <v>122</v>
      </c>
      <c r="F38" s="18">
        <f t="shared" si="3"/>
        <v>5</v>
      </c>
      <c r="G38" s="18">
        <f t="shared" si="4"/>
        <v>0</v>
      </c>
      <c r="H38" s="31"/>
    </row>
    <row r="39" spans="1:8" ht="24" x14ac:dyDescent="0.2">
      <c r="A39" s="7">
        <f t="shared" si="5"/>
        <v>26</v>
      </c>
      <c r="B39" s="6" t="s">
        <v>17</v>
      </c>
      <c r="C39" s="15">
        <v>5</v>
      </c>
      <c r="D39" s="32" t="s">
        <v>49</v>
      </c>
      <c r="E39" s="16" t="s">
        <v>122</v>
      </c>
      <c r="F39" s="18">
        <f t="shared" si="3"/>
        <v>5</v>
      </c>
      <c r="G39" s="18">
        <f t="shared" si="4"/>
        <v>0</v>
      </c>
      <c r="H39" s="31"/>
    </row>
    <row r="40" spans="1:8" ht="24" x14ac:dyDescent="0.2">
      <c r="A40" s="7">
        <f t="shared" si="5"/>
        <v>27</v>
      </c>
      <c r="B40" s="4" t="s">
        <v>18</v>
      </c>
      <c r="C40" s="15">
        <v>5</v>
      </c>
      <c r="D40" s="32" t="s">
        <v>49</v>
      </c>
      <c r="E40" s="16" t="s">
        <v>49</v>
      </c>
      <c r="F40" s="18">
        <f t="shared" si="3"/>
        <v>5</v>
      </c>
      <c r="G40" s="18">
        <f t="shared" si="4"/>
        <v>5</v>
      </c>
      <c r="H40" s="31"/>
    </row>
    <row r="41" spans="1:8" ht="48" x14ac:dyDescent="0.2">
      <c r="A41" s="7">
        <f t="shared" si="5"/>
        <v>28</v>
      </c>
      <c r="B41" s="4" t="s">
        <v>1</v>
      </c>
      <c r="C41" s="15">
        <v>5</v>
      </c>
      <c r="D41" s="32" t="s">
        <v>49</v>
      </c>
      <c r="E41" s="16" t="s">
        <v>122</v>
      </c>
      <c r="F41" s="18">
        <f t="shared" si="3"/>
        <v>5</v>
      </c>
      <c r="G41" s="18">
        <f t="shared" si="4"/>
        <v>0</v>
      </c>
      <c r="H41" s="31"/>
    </row>
    <row r="42" spans="1:8" ht="60" x14ac:dyDescent="0.2">
      <c r="A42" s="7">
        <f t="shared" si="5"/>
        <v>29</v>
      </c>
      <c r="B42" s="6" t="s">
        <v>2</v>
      </c>
      <c r="C42" s="15">
        <v>5</v>
      </c>
      <c r="D42" s="32" t="s">
        <v>49</v>
      </c>
      <c r="E42" s="16" t="s">
        <v>122</v>
      </c>
      <c r="F42" s="18">
        <f t="shared" si="3"/>
        <v>5</v>
      </c>
      <c r="G42" s="18">
        <f t="shared" si="4"/>
        <v>0</v>
      </c>
      <c r="H42" s="31"/>
    </row>
    <row r="43" spans="1:8" ht="36" x14ac:dyDescent="0.2">
      <c r="A43" s="7">
        <f t="shared" si="5"/>
        <v>30</v>
      </c>
      <c r="B43" s="6" t="s">
        <v>20</v>
      </c>
      <c r="C43" s="15">
        <v>5</v>
      </c>
      <c r="D43" s="32" t="s">
        <v>49</v>
      </c>
      <c r="E43" s="16" t="s">
        <v>49</v>
      </c>
      <c r="F43" s="18">
        <f t="shared" si="3"/>
        <v>5</v>
      </c>
      <c r="G43" s="18">
        <f t="shared" si="4"/>
        <v>5</v>
      </c>
      <c r="H43" s="31"/>
    </row>
    <row r="44" spans="1:8" ht="36" x14ac:dyDescent="0.2">
      <c r="A44" s="7">
        <f t="shared" si="5"/>
        <v>31</v>
      </c>
      <c r="B44" s="6" t="s">
        <v>156</v>
      </c>
      <c r="C44" s="15">
        <v>5</v>
      </c>
      <c r="D44" s="32" t="s">
        <v>49</v>
      </c>
      <c r="E44" s="16" t="s">
        <v>122</v>
      </c>
      <c r="F44" s="18">
        <f t="shared" si="3"/>
        <v>5</v>
      </c>
      <c r="G44" s="18">
        <f t="shared" si="4"/>
        <v>0</v>
      </c>
      <c r="H44" s="31"/>
    </row>
    <row r="45" spans="1:8" ht="36" x14ac:dyDescent="0.2">
      <c r="A45" s="7">
        <f t="shared" si="5"/>
        <v>32</v>
      </c>
      <c r="B45" s="6" t="s">
        <v>104</v>
      </c>
      <c r="C45" s="15">
        <v>5</v>
      </c>
      <c r="D45" s="32" t="s">
        <v>49</v>
      </c>
      <c r="E45" s="16" t="s">
        <v>122</v>
      </c>
      <c r="F45" s="18">
        <f t="shared" si="3"/>
        <v>5</v>
      </c>
      <c r="G45" s="18">
        <f t="shared" si="4"/>
        <v>0</v>
      </c>
      <c r="H45" s="31"/>
    </row>
    <row r="46" spans="1:8" ht="24" x14ac:dyDescent="0.2">
      <c r="A46" s="7">
        <f t="shared" si="5"/>
        <v>33</v>
      </c>
      <c r="B46" s="6" t="s">
        <v>63</v>
      </c>
      <c r="C46" s="15">
        <v>5</v>
      </c>
      <c r="D46" s="32" t="s">
        <v>49</v>
      </c>
      <c r="E46" s="16" t="s">
        <v>49</v>
      </c>
      <c r="F46" s="18">
        <f t="shared" si="3"/>
        <v>5</v>
      </c>
      <c r="G46" s="18">
        <f t="shared" si="4"/>
        <v>5</v>
      </c>
      <c r="H46" s="31"/>
    </row>
    <row r="47" spans="1:8" ht="48" x14ac:dyDescent="0.2">
      <c r="A47" s="7">
        <f t="shared" si="5"/>
        <v>34</v>
      </c>
      <c r="B47" s="6" t="s">
        <v>157</v>
      </c>
      <c r="C47" s="15">
        <v>5</v>
      </c>
      <c r="D47" s="32" t="s">
        <v>49</v>
      </c>
      <c r="E47" s="16" t="s">
        <v>122</v>
      </c>
      <c r="F47" s="18">
        <f t="shared" si="3"/>
        <v>5</v>
      </c>
      <c r="G47" s="18">
        <f t="shared" si="4"/>
        <v>0</v>
      </c>
      <c r="H47" s="31"/>
    </row>
    <row r="48" spans="1:8" ht="24" x14ac:dyDescent="0.2">
      <c r="A48" s="7">
        <f t="shared" si="5"/>
        <v>35</v>
      </c>
      <c r="B48" s="6" t="s">
        <v>64</v>
      </c>
      <c r="C48" s="15">
        <v>5</v>
      </c>
      <c r="D48" s="32" t="s">
        <v>49</v>
      </c>
      <c r="E48" s="16" t="s">
        <v>122</v>
      </c>
      <c r="F48" s="18">
        <f t="shared" si="3"/>
        <v>5</v>
      </c>
      <c r="G48" s="18">
        <f t="shared" si="4"/>
        <v>0</v>
      </c>
      <c r="H48" s="31"/>
    </row>
    <row r="49" spans="1:8" ht="24" x14ac:dyDescent="0.2">
      <c r="A49" s="7">
        <f t="shared" si="5"/>
        <v>36</v>
      </c>
      <c r="B49" s="6" t="s">
        <v>65</v>
      </c>
      <c r="C49" s="15">
        <v>5</v>
      </c>
      <c r="D49" s="32" t="s">
        <v>49</v>
      </c>
      <c r="E49" s="16" t="s">
        <v>49</v>
      </c>
      <c r="F49" s="18">
        <f t="shared" si="3"/>
        <v>5</v>
      </c>
      <c r="G49" s="18">
        <f t="shared" si="4"/>
        <v>5</v>
      </c>
      <c r="H49" s="31"/>
    </row>
    <row r="50" spans="1:8" x14ac:dyDescent="0.2">
      <c r="A50" s="7">
        <f t="shared" si="5"/>
        <v>37</v>
      </c>
      <c r="B50" s="6" t="s">
        <v>66</v>
      </c>
      <c r="C50" s="15">
        <v>5</v>
      </c>
      <c r="D50" s="32" t="s">
        <v>49</v>
      </c>
      <c r="E50" s="16" t="s">
        <v>122</v>
      </c>
      <c r="F50" s="18">
        <f t="shared" si="3"/>
        <v>5</v>
      </c>
      <c r="G50" s="18">
        <f t="shared" si="4"/>
        <v>0</v>
      </c>
      <c r="H50" s="31"/>
    </row>
    <row r="51" spans="1:8" ht="24" x14ac:dyDescent="0.2">
      <c r="A51" s="7">
        <f t="shared" si="5"/>
        <v>38</v>
      </c>
      <c r="B51" s="6" t="s">
        <v>7</v>
      </c>
      <c r="C51" s="15">
        <v>5</v>
      </c>
      <c r="D51" s="32" t="s">
        <v>49</v>
      </c>
      <c r="E51" s="16" t="s">
        <v>49</v>
      </c>
      <c r="F51" s="18">
        <f t="shared" si="3"/>
        <v>5</v>
      </c>
      <c r="G51" s="18">
        <f t="shared" si="4"/>
        <v>5</v>
      </c>
      <c r="H51" s="31"/>
    </row>
    <row r="52" spans="1:8" ht="24" x14ac:dyDescent="0.2">
      <c r="A52" s="7">
        <f t="shared" si="5"/>
        <v>39</v>
      </c>
      <c r="B52" s="6" t="s">
        <v>10</v>
      </c>
      <c r="C52" s="15">
        <v>5</v>
      </c>
      <c r="D52" s="32" t="s">
        <v>49</v>
      </c>
      <c r="E52" s="16" t="s">
        <v>49</v>
      </c>
      <c r="F52" s="18">
        <f t="shared" si="3"/>
        <v>5</v>
      </c>
      <c r="G52" s="18">
        <f t="shared" si="4"/>
        <v>5</v>
      </c>
      <c r="H52" s="31"/>
    </row>
    <row r="53" spans="1:8" ht="24" x14ac:dyDescent="0.2">
      <c r="A53" s="7">
        <f t="shared" si="5"/>
        <v>40</v>
      </c>
      <c r="B53" s="6" t="s">
        <v>158</v>
      </c>
      <c r="C53" s="15">
        <v>5</v>
      </c>
      <c r="D53" s="32" t="s">
        <v>49</v>
      </c>
      <c r="E53" s="16" t="s">
        <v>49</v>
      </c>
      <c r="F53" s="18">
        <f t="shared" si="3"/>
        <v>5</v>
      </c>
      <c r="G53" s="18">
        <f t="shared" si="4"/>
        <v>5</v>
      </c>
      <c r="H53" s="31"/>
    </row>
    <row r="54" spans="1:8" ht="36" x14ac:dyDescent="0.2">
      <c r="A54" s="7">
        <f t="shared" si="5"/>
        <v>41</v>
      </c>
      <c r="B54" s="6" t="s">
        <v>124</v>
      </c>
      <c r="C54" s="15">
        <v>5</v>
      </c>
      <c r="D54" s="32" t="s">
        <v>49</v>
      </c>
      <c r="E54" s="16" t="s">
        <v>122</v>
      </c>
      <c r="F54" s="18">
        <f t="shared" si="3"/>
        <v>5</v>
      </c>
      <c r="G54" s="18">
        <f t="shared" si="4"/>
        <v>0</v>
      </c>
      <c r="H54" s="31"/>
    </row>
    <row r="55" spans="1:8" ht="48" x14ac:dyDescent="0.2">
      <c r="A55" s="7">
        <f t="shared" si="5"/>
        <v>42</v>
      </c>
      <c r="B55" s="6" t="s">
        <v>159</v>
      </c>
      <c r="C55" s="15">
        <v>5</v>
      </c>
      <c r="D55" s="32" t="s">
        <v>49</v>
      </c>
      <c r="E55" s="16" t="s">
        <v>122</v>
      </c>
      <c r="F55" s="18">
        <f t="shared" si="3"/>
        <v>5</v>
      </c>
      <c r="G55" s="18">
        <f t="shared" si="4"/>
        <v>0</v>
      </c>
      <c r="H55" s="31"/>
    </row>
    <row r="56" spans="1:8" ht="36" x14ac:dyDescent="0.2">
      <c r="A56" s="7">
        <f t="shared" si="5"/>
        <v>43</v>
      </c>
      <c r="B56" s="6" t="s">
        <v>160</v>
      </c>
      <c r="C56" s="15">
        <v>5</v>
      </c>
      <c r="D56" s="32" t="s">
        <v>49</v>
      </c>
      <c r="E56" s="16" t="s">
        <v>49</v>
      </c>
      <c r="F56" s="18">
        <f t="shared" si="3"/>
        <v>5</v>
      </c>
      <c r="G56" s="18">
        <f t="shared" si="4"/>
        <v>5</v>
      </c>
      <c r="H56" s="31"/>
    </row>
    <row r="57" spans="1:8" ht="36" x14ac:dyDescent="0.2">
      <c r="A57" s="7">
        <f t="shared" si="5"/>
        <v>44</v>
      </c>
      <c r="B57" s="6" t="s">
        <v>67</v>
      </c>
      <c r="C57" s="15">
        <v>5</v>
      </c>
      <c r="D57" s="32" t="s">
        <v>49</v>
      </c>
      <c r="E57" s="16" t="s">
        <v>122</v>
      </c>
      <c r="F57" s="18">
        <f t="shared" si="3"/>
        <v>5</v>
      </c>
      <c r="G57" s="18">
        <f t="shared" si="4"/>
        <v>0</v>
      </c>
      <c r="H57" s="31"/>
    </row>
    <row r="58" spans="1:8" ht="36" x14ac:dyDescent="0.2">
      <c r="A58" s="7">
        <f t="shared" si="5"/>
        <v>45</v>
      </c>
      <c r="B58" s="6" t="s">
        <v>68</v>
      </c>
      <c r="C58" s="15">
        <v>5</v>
      </c>
      <c r="D58" s="32" t="s">
        <v>49</v>
      </c>
      <c r="E58" s="16" t="s">
        <v>122</v>
      </c>
      <c r="F58" s="18">
        <f t="shared" si="3"/>
        <v>5</v>
      </c>
      <c r="G58" s="18">
        <f t="shared" si="4"/>
        <v>0</v>
      </c>
      <c r="H58" s="31"/>
    </row>
    <row r="59" spans="1:8" ht="36" x14ac:dyDescent="0.2">
      <c r="A59" s="7">
        <f t="shared" si="5"/>
        <v>46</v>
      </c>
      <c r="B59" s="6" t="s">
        <v>69</v>
      </c>
      <c r="C59" s="15">
        <v>5</v>
      </c>
      <c r="D59" s="32" t="s">
        <v>49</v>
      </c>
      <c r="E59" s="16" t="s">
        <v>49</v>
      </c>
      <c r="F59" s="18">
        <f t="shared" si="3"/>
        <v>5</v>
      </c>
      <c r="G59" s="18">
        <f t="shared" si="4"/>
        <v>5</v>
      </c>
      <c r="H59" s="31"/>
    </row>
    <row r="60" spans="1:8" ht="24" x14ac:dyDescent="0.2">
      <c r="A60" s="7">
        <f t="shared" si="5"/>
        <v>47</v>
      </c>
      <c r="B60" s="6" t="s">
        <v>161</v>
      </c>
      <c r="C60" s="15">
        <v>5</v>
      </c>
      <c r="D60" s="32" t="s">
        <v>49</v>
      </c>
      <c r="E60" s="16" t="s">
        <v>49</v>
      </c>
      <c r="F60" s="18">
        <f t="shared" si="3"/>
        <v>5</v>
      </c>
      <c r="G60" s="18">
        <f t="shared" si="4"/>
        <v>5</v>
      </c>
      <c r="H60" s="31"/>
    </row>
    <row r="61" spans="1:8" ht="36" x14ac:dyDescent="0.2">
      <c r="A61" s="7">
        <f t="shared" si="5"/>
        <v>48</v>
      </c>
      <c r="B61" s="6" t="s">
        <v>70</v>
      </c>
      <c r="C61" s="15">
        <v>5</v>
      </c>
      <c r="D61" s="32" t="s">
        <v>49</v>
      </c>
      <c r="E61" s="16" t="s">
        <v>49</v>
      </c>
      <c r="F61" s="18">
        <f t="shared" si="3"/>
        <v>5</v>
      </c>
      <c r="G61" s="18">
        <f t="shared" si="4"/>
        <v>5</v>
      </c>
      <c r="H61" s="31"/>
    </row>
    <row r="62" spans="1:8" ht="48" x14ac:dyDescent="0.2">
      <c r="A62" s="7">
        <f t="shared" si="5"/>
        <v>49</v>
      </c>
      <c r="B62" s="6" t="s">
        <v>162</v>
      </c>
      <c r="C62" s="15">
        <v>5</v>
      </c>
      <c r="D62" s="32" t="s">
        <v>49</v>
      </c>
      <c r="E62" s="16" t="s">
        <v>122</v>
      </c>
      <c r="F62" s="18">
        <f t="shared" si="3"/>
        <v>5</v>
      </c>
      <c r="G62" s="18">
        <f t="shared" si="4"/>
        <v>0</v>
      </c>
      <c r="H62" s="31"/>
    </row>
    <row r="63" spans="1:8" ht="24" x14ac:dyDescent="0.2">
      <c r="A63" s="7">
        <f t="shared" si="5"/>
        <v>50</v>
      </c>
      <c r="B63" s="6" t="s">
        <v>19</v>
      </c>
      <c r="C63" s="15">
        <v>5</v>
      </c>
      <c r="D63" s="32" t="s">
        <v>49</v>
      </c>
      <c r="E63" s="16" t="s">
        <v>49</v>
      </c>
      <c r="F63" s="18">
        <f t="shared" si="3"/>
        <v>5</v>
      </c>
      <c r="G63" s="18">
        <f t="shared" si="4"/>
        <v>5</v>
      </c>
      <c r="H63" s="31"/>
    </row>
    <row r="64" spans="1:8" ht="24" x14ac:dyDescent="0.2">
      <c r="A64" s="7">
        <f t="shared" si="5"/>
        <v>51</v>
      </c>
      <c r="B64" s="6" t="s">
        <v>71</v>
      </c>
      <c r="C64" s="15">
        <v>5</v>
      </c>
      <c r="D64" s="32" t="s">
        <v>49</v>
      </c>
      <c r="E64" s="16" t="s">
        <v>49</v>
      </c>
      <c r="F64" s="18">
        <f t="shared" si="3"/>
        <v>5</v>
      </c>
      <c r="G64" s="18">
        <f t="shared" si="4"/>
        <v>5</v>
      </c>
      <c r="H64" s="31"/>
    </row>
    <row r="65" spans="1:8" ht="24" x14ac:dyDescent="0.2">
      <c r="A65" s="7">
        <f t="shared" si="5"/>
        <v>52</v>
      </c>
      <c r="B65" s="4" t="s">
        <v>72</v>
      </c>
      <c r="C65" s="15">
        <v>5</v>
      </c>
      <c r="D65" s="32" t="s">
        <v>49</v>
      </c>
      <c r="E65" s="16" t="s">
        <v>122</v>
      </c>
      <c r="F65" s="18">
        <f t="shared" ref="F65:F67" si="6">IF(D65="Yes",C65,0)</f>
        <v>5</v>
      </c>
      <c r="G65" s="18">
        <f t="shared" ref="G65:G67" si="7">IF(E65="Yes",C65,0)</f>
        <v>0</v>
      </c>
      <c r="H65" s="31"/>
    </row>
    <row r="66" spans="1:8" ht="60" x14ac:dyDescent="0.2">
      <c r="A66" s="7">
        <f t="shared" si="5"/>
        <v>53</v>
      </c>
      <c r="B66" s="4" t="s">
        <v>105</v>
      </c>
      <c r="C66" s="15">
        <v>5</v>
      </c>
      <c r="D66" s="32" t="s">
        <v>49</v>
      </c>
      <c r="E66" s="16" t="s">
        <v>122</v>
      </c>
      <c r="F66" s="18">
        <f t="shared" si="6"/>
        <v>5</v>
      </c>
      <c r="G66" s="18">
        <f t="shared" si="7"/>
        <v>0</v>
      </c>
      <c r="H66" s="31"/>
    </row>
    <row r="67" spans="1:8" ht="36" x14ac:dyDescent="0.2">
      <c r="A67" s="7">
        <f t="shared" si="5"/>
        <v>54</v>
      </c>
      <c r="B67" s="4" t="s">
        <v>163</v>
      </c>
      <c r="C67" s="15">
        <v>5</v>
      </c>
      <c r="D67" s="32" t="s">
        <v>49</v>
      </c>
      <c r="E67" s="16" t="s">
        <v>49</v>
      </c>
      <c r="F67" s="18">
        <f t="shared" si="6"/>
        <v>5</v>
      </c>
      <c r="G67" s="18">
        <f t="shared" si="7"/>
        <v>5</v>
      </c>
      <c r="H67" s="31"/>
    </row>
    <row r="68" spans="1:8" ht="24" x14ac:dyDescent="0.2">
      <c r="A68" s="7">
        <f t="shared" si="5"/>
        <v>55</v>
      </c>
      <c r="B68" s="4" t="s">
        <v>5</v>
      </c>
      <c r="C68" s="15">
        <v>5</v>
      </c>
      <c r="D68" s="32" t="s">
        <v>49</v>
      </c>
      <c r="E68" s="16" t="s">
        <v>49</v>
      </c>
      <c r="F68" s="18">
        <f t="shared" si="3"/>
        <v>5</v>
      </c>
      <c r="G68" s="18">
        <f t="shared" si="4"/>
        <v>5</v>
      </c>
      <c r="H68" s="31"/>
    </row>
    <row r="69" spans="1:8" ht="24" x14ac:dyDescent="0.2">
      <c r="A69" s="7">
        <f t="shared" si="5"/>
        <v>56</v>
      </c>
      <c r="B69" s="4" t="s">
        <v>6</v>
      </c>
      <c r="C69" s="15">
        <v>5</v>
      </c>
      <c r="D69" s="32" t="s">
        <v>49</v>
      </c>
      <c r="E69" s="16" t="s">
        <v>49</v>
      </c>
      <c r="F69" s="18">
        <f t="shared" si="3"/>
        <v>5</v>
      </c>
      <c r="G69" s="18">
        <f t="shared" si="4"/>
        <v>5</v>
      </c>
      <c r="H69" s="31"/>
    </row>
    <row r="70" spans="1:8" ht="36" x14ac:dyDescent="0.2">
      <c r="A70" s="38">
        <f t="shared" si="5"/>
        <v>57</v>
      </c>
      <c r="B70" s="57" t="s">
        <v>73</v>
      </c>
      <c r="C70" s="15">
        <v>5</v>
      </c>
      <c r="D70" s="32" t="s">
        <v>49</v>
      </c>
      <c r="E70" s="16" t="s">
        <v>49</v>
      </c>
      <c r="F70" s="18">
        <f t="shared" si="3"/>
        <v>5</v>
      </c>
      <c r="G70" s="18">
        <f t="shared" si="4"/>
        <v>5</v>
      </c>
      <c r="H70" s="31"/>
    </row>
    <row r="71" spans="1:8" x14ac:dyDescent="0.2">
      <c r="A71" s="7"/>
      <c r="B71" s="45" t="s">
        <v>145</v>
      </c>
      <c r="C71" s="36">
        <f>SUM(C14:C70)</f>
        <v>285</v>
      </c>
      <c r="D71" s="36"/>
      <c r="E71" s="36"/>
      <c r="F71" s="21">
        <f>SUM(F14:F70)</f>
        <v>285</v>
      </c>
      <c r="G71" s="21">
        <f>SUM(G14:G70)</f>
        <v>155</v>
      </c>
    </row>
    <row r="72" spans="1:8" ht="24" x14ac:dyDescent="0.2">
      <c r="A72" s="40" t="s">
        <v>28</v>
      </c>
      <c r="B72" s="33" t="s">
        <v>51</v>
      </c>
      <c r="C72" s="34" t="s">
        <v>27</v>
      </c>
      <c r="D72" s="20" t="str">
        <f>+$D$3</f>
        <v>KMxSaaS Capability</v>
      </c>
      <c r="E72" s="3" t="str">
        <f>+$E$3</f>
        <v>Alternate Capability</v>
      </c>
      <c r="F72" s="20" t="str">
        <f>+$F$3</f>
        <v>KMxSaaS Evaluation Points</v>
      </c>
      <c r="G72" s="20" t="str">
        <f>+$G$3</f>
        <v>Alternate Evaluation Points</v>
      </c>
    </row>
    <row r="73" spans="1:8" ht="48" x14ac:dyDescent="0.2">
      <c r="A73" s="9">
        <v>1</v>
      </c>
      <c r="B73" s="4" t="s">
        <v>75</v>
      </c>
      <c r="C73" s="15">
        <v>5</v>
      </c>
      <c r="D73" s="32" t="s">
        <v>49</v>
      </c>
      <c r="E73" s="16" t="s">
        <v>122</v>
      </c>
      <c r="F73" s="18">
        <f t="shared" ref="F73:F95" si="8">IF(D73="Yes",C73,0)</f>
        <v>5</v>
      </c>
      <c r="G73" s="18">
        <f t="shared" ref="G73:G95" si="9">IF(E73="Yes",C73,0)</f>
        <v>0</v>
      </c>
    </row>
    <row r="74" spans="1:8" ht="60" x14ac:dyDescent="0.2">
      <c r="A74" s="7">
        <f>+A73+1</f>
        <v>2</v>
      </c>
      <c r="B74" s="6" t="s">
        <v>76</v>
      </c>
      <c r="C74" s="15">
        <v>5</v>
      </c>
      <c r="D74" s="32" t="s">
        <v>49</v>
      </c>
      <c r="E74" s="16" t="s">
        <v>49</v>
      </c>
      <c r="F74" s="18">
        <f t="shared" si="8"/>
        <v>5</v>
      </c>
      <c r="G74" s="18">
        <f t="shared" si="9"/>
        <v>5</v>
      </c>
    </row>
    <row r="75" spans="1:8" ht="36" x14ac:dyDescent="0.2">
      <c r="A75" s="7">
        <f t="shared" ref="A75:A95" si="10">+A74+1</f>
        <v>3</v>
      </c>
      <c r="B75" s="6" t="s">
        <v>74</v>
      </c>
      <c r="C75" s="15">
        <v>5</v>
      </c>
      <c r="D75" s="32" t="s">
        <v>49</v>
      </c>
      <c r="E75" s="16" t="s">
        <v>49</v>
      </c>
      <c r="F75" s="18">
        <f t="shared" si="8"/>
        <v>5</v>
      </c>
      <c r="G75" s="18">
        <f t="shared" si="9"/>
        <v>5</v>
      </c>
    </row>
    <row r="76" spans="1:8" ht="48" x14ac:dyDescent="0.2">
      <c r="A76" s="7">
        <f t="shared" si="10"/>
        <v>4</v>
      </c>
      <c r="B76" s="6" t="s">
        <v>106</v>
      </c>
      <c r="C76" s="15">
        <v>5</v>
      </c>
      <c r="D76" s="32" t="s">
        <v>49</v>
      </c>
      <c r="E76" s="16" t="s">
        <v>122</v>
      </c>
      <c r="F76" s="18">
        <f t="shared" si="8"/>
        <v>5</v>
      </c>
      <c r="G76" s="18">
        <f t="shared" si="9"/>
        <v>0</v>
      </c>
    </row>
    <row r="77" spans="1:8" ht="36" x14ac:dyDescent="0.2">
      <c r="A77" s="7">
        <f t="shared" si="10"/>
        <v>5</v>
      </c>
      <c r="B77" s="6" t="s">
        <v>164</v>
      </c>
      <c r="C77" s="15">
        <v>5</v>
      </c>
      <c r="D77" s="32" t="s">
        <v>49</v>
      </c>
      <c r="E77" s="16" t="s">
        <v>49</v>
      </c>
      <c r="F77" s="18">
        <f t="shared" si="8"/>
        <v>5</v>
      </c>
      <c r="G77" s="18">
        <f t="shared" si="9"/>
        <v>5</v>
      </c>
    </row>
    <row r="78" spans="1:8" ht="36" x14ac:dyDescent="0.2">
      <c r="A78" s="7">
        <f t="shared" si="10"/>
        <v>6</v>
      </c>
      <c r="B78" s="6" t="s">
        <v>107</v>
      </c>
      <c r="C78" s="15">
        <v>5</v>
      </c>
      <c r="D78" s="32" t="s">
        <v>49</v>
      </c>
      <c r="E78" s="16" t="s">
        <v>122</v>
      </c>
      <c r="F78" s="18">
        <f t="shared" si="8"/>
        <v>5</v>
      </c>
      <c r="G78" s="18">
        <f t="shared" si="9"/>
        <v>0</v>
      </c>
    </row>
    <row r="79" spans="1:8" ht="48" x14ac:dyDescent="0.2">
      <c r="A79" s="7">
        <f t="shared" si="10"/>
        <v>7</v>
      </c>
      <c r="B79" s="6" t="s">
        <v>108</v>
      </c>
      <c r="C79" s="15">
        <v>5</v>
      </c>
      <c r="D79" s="32" t="s">
        <v>49</v>
      </c>
      <c r="E79" s="16" t="s">
        <v>49</v>
      </c>
      <c r="F79" s="18">
        <f t="shared" si="8"/>
        <v>5</v>
      </c>
      <c r="G79" s="18">
        <f t="shared" si="9"/>
        <v>5</v>
      </c>
    </row>
    <row r="80" spans="1:8" ht="24" x14ac:dyDescent="0.2">
      <c r="A80" s="7">
        <f t="shared" si="10"/>
        <v>8</v>
      </c>
      <c r="B80" s="6" t="s">
        <v>109</v>
      </c>
      <c r="C80" s="15">
        <v>5</v>
      </c>
      <c r="D80" s="32" t="s">
        <v>49</v>
      </c>
      <c r="E80" s="16" t="s">
        <v>49</v>
      </c>
      <c r="F80" s="18">
        <f t="shared" si="8"/>
        <v>5</v>
      </c>
      <c r="G80" s="18">
        <f t="shared" si="9"/>
        <v>5</v>
      </c>
    </row>
    <row r="81" spans="1:7" ht="60" x14ac:dyDescent="0.2">
      <c r="A81" s="7">
        <f t="shared" si="10"/>
        <v>9</v>
      </c>
      <c r="B81" s="6" t="s">
        <v>110</v>
      </c>
      <c r="C81" s="15">
        <v>5</v>
      </c>
      <c r="D81" s="32" t="s">
        <v>49</v>
      </c>
      <c r="E81" s="16" t="s">
        <v>122</v>
      </c>
      <c r="F81" s="18">
        <f t="shared" si="8"/>
        <v>5</v>
      </c>
      <c r="G81" s="18">
        <f t="shared" si="9"/>
        <v>0</v>
      </c>
    </row>
    <row r="82" spans="1:7" ht="36" x14ac:dyDescent="0.2">
      <c r="A82" s="7">
        <f t="shared" si="10"/>
        <v>10</v>
      </c>
      <c r="B82" s="6" t="s">
        <v>120</v>
      </c>
      <c r="C82" s="15">
        <v>5</v>
      </c>
      <c r="D82" s="32" t="s">
        <v>49</v>
      </c>
      <c r="E82" s="16" t="s">
        <v>122</v>
      </c>
      <c r="F82" s="18">
        <f t="shared" si="8"/>
        <v>5</v>
      </c>
      <c r="G82" s="18">
        <f t="shared" si="9"/>
        <v>0</v>
      </c>
    </row>
    <row r="83" spans="1:7" ht="24" x14ac:dyDescent="0.2">
      <c r="A83" s="7">
        <f t="shared" si="10"/>
        <v>11</v>
      </c>
      <c r="B83" s="6" t="s">
        <v>9</v>
      </c>
      <c r="C83" s="15">
        <v>5</v>
      </c>
      <c r="D83" s="32" t="s">
        <v>49</v>
      </c>
      <c r="E83" s="16" t="s">
        <v>122</v>
      </c>
      <c r="F83" s="18">
        <f t="shared" si="8"/>
        <v>5</v>
      </c>
      <c r="G83" s="18">
        <f t="shared" si="9"/>
        <v>0</v>
      </c>
    </row>
    <row r="84" spans="1:7" ht="36" x14ac:dyDescent="0.2">
      <c r="A84" s="7">
        <f t="shared" si="10"/>
        <v>12</v>
      </c>
      <c r="B84" s="6" t="s">
        <v>77</v>
      </c>
      <c r="C84" s="15">
        <v>5</v>
      </c>
      <c r="D84" s="32" t="s">
        <v>49</v>
      </c>
      <c r="E84" s="16" t="s">
        <v>49</v>
      </c>
      <c r="F84" s="18">
        <f t="shared" si="8"/>
        <v>5</v>
      </c>
      <c r="G84" s="18">
        <f t="shared" si="9"/>
        <v>5</v>
      </c>
    </row>
    <row r="85" spans="1:7" ht="60" x14ac:dyDescent="0.2">
      <c r="A85" s="7">
        <f t="shared" si="10"/>
        <v>13</v>
      </c>
      <c r="B85" s="6" t="s">
        <v>111</v>
      </c>
      <c r="C85" s="15">
        <v>5</v>
      </c>
      <c r="D85" s="32" t="s">
        <v>49</v>
      </c>
      <c r="E85" s="16" t="s">
        <v>122</v>
      </c>
      <c r="F85" s="18">
        <f t="shared" si="8"/>
        <v>5</v>
      </c>
      <c r="G85" s="18">
        <f t="shared" si="9"/>
        <v>0</v>
      </c>
    </row>
    <row r="86" spans="1:7" ht="48" x14ac:dyDescent="0.2">
      <c r="A86" s="7">
        <f t="shared" si="10"/>
        <v>14</v>
      </c>
      <c r="B86" s="6" t="s">
        <v>191</v>
      </c>
      <c r="C86" s="15">
        <v>5</v>
      </c>
      <c r="D86" s="32" t="s">
        <v>49</v>
      </c>
      <c r="E86" s="16" t="s">
        <v>49</v>
      </c>
      <c r="F86" s="18">
        <f t="shared" si="8"/>
        <v>5</v>
      </c>
      <c r="G86" s="18">
        <f t="shared" si="9"/>
        <v>5</v>
      </c>
    </row>
    <row r="87" spans="1:7" ht="72" x14ac:dyDescent="0.2">
      <c r="A87" s="7">
        <f t="shared" si="10"/>
        <v>15</v>
      </c>
      <c r="B87" s="6" t="s">
        <v>112</v>
      </c>
      <c r="C87" s="15">
        <v>5</v>
      </c>
      <c r="D87" s="32" t="s">
        <v>49</v>
      </c>
      <c r="E87" s="16" t="s">
        <v>122</v>
      </c>
      <c r="F87" s="18">
        <f t="shared" si="8"/>
        <v>5</v>
      </c>
      <c r="G87" s="18">
        <f t="shared" si="9"/>
        <v>0</v>
      </c>
    </row>
    <row r="88" spans="1:7" ht="36" x14ac:dyDescent="0.2">
      <c r="A88" s="7">
        <f t="shared" si="10"/>
        <v>16</v>
      </c>
      <c r="B88" s="6" t="s">
        <v>78</v>
      </c>
      <c r="C88" s="15">
        <v>5</v>
      </c>
      <c r="D88" s="32" t="s">
        <v>49</v>
      </c>
      <c r="E88" s="16" t="s">
        <v>122</v>
      </c>
      <c r="F88" s="18">
        <f t="shared" si="8"/>
        <v>5</v>
      </c>
      <c r="G88" s="18">
        <f t="shared" si="9"/>
        <v>0</v>
      </c>
    </row>
    <row r="89" spans="1:7" ht="36" x14ac:dyDescent="0.2">
      <c r="A89" s="7">
        <f t="shared" si="10"/>
        <v>17</v>
      </c>
      <c r="B89" s="6" t="s">
        <v>113</v>
      </c>
      <c r="C89" s="15">
        <v>5</v>
      </c>
      <c r="D89" s="32" t="s">
        <v>49</v>
      </c>
      <c r="E89" s="16" t="s">
        <v>49</v>
      </c>
      <c r="F89" s="18">
        <f t="shared" si="8"/>
        <v>5</v>
      </c>
      <c r="G89" s="18">
        <f t="shared" si="9"/>
        <v>5</v>
      </c>
    </row>
    <row r="90" spans="1:7" ht="24" x14ac:dyDescent="0.2">
      <c r="A90" s="7">
        <f t="shared" si="10"/>
        <v>18</v>
      </c>
      <c r="B90" s="6" t="s">
        <v>114</v>
      </c>
      <c r="C90" s="15">
        <v>5</v>
      </c>
      <c r="D90" s="32" t="s">
        <v>49</v>
      </c>
      <c r="E90" s="16" t="s">
        <v>49</v>
      </c>
      <c r="F90" s="18">
        <f t="shared" ref="F90:F92" si="11">IF(D90="Yes",C90,0)</f>
        <v>5</v>
      </c>
      <c r="G90" s="18">
        <f t="shared" ref="G90:G92" si="12">IF(E90="Yes",C90,0)</f>
        <v>5</v>
      </c>
    </row>
    <row r="91" spans="1:7" ht="36" x14ac:dyDescent="0.2">
      <c r="A91" s="7">
        <f t="shared" si="10"/>
        <v>19</v>
      </c>
      <c r="B91" s="6" t="s">
        <v>81</v>
      </c>
      <c r="C91" s="15">
        <v>5</v>
      </c>
      <c r="D91" s="32" t="s">
        <v>49</v>
      </c>
      <c r="E91" s="16" t="s">
        <v>122</v>
      </c>
      <c r="F91" s="18">
        <f t="shared" si="11"/>
        <v>5</v>
      </c>
      <c r="G91" s="18">
        <f t="shared" si="12"/>
        <v>0</v>
      </c>
    </row>
    <row r="92" spans="1:7" ht="36" x14ac:dyDescent="0.2">
      <c r="A92" s="7">
        <f t="shared" si="10"/>
        <v>20</v>
      </c>
      <c r="B92" s="6" t="s">
        <v>82</v>
      </c>
      <c r="C92" s="15">
        <v>5</v>
      </c>
      <c r="D92" s="32" t="s">
        <v>49</v>
      </c>
      <c r="E92" s="16" t="s">
        <v>49</v>
      </c>
      <c r="F92" s="18">
        <f t="shared" si="11"/>
        <v>5</v>
      </c>
      <c r="G92" s="18">
        <f t="shared" si="12"/>
        <v>5</v>
      </c>
    </row>
    <row r="93" spans="1:7" ht="36" x14ac:dyDescent="0.2">
      <c r="A93" s="7">
        <f t="shared" si="10"/>
        <v>21</v>
      </c>
      <c r="B93" s="6" t="s">
        <v>165</v>
      </c>
      <c r="C93" s="15">
        <v>5</v>
      </c>
      <c r="D93" s="32" t="s">
        <v>49</v>
      </c>
      <c r="E93" s="16" t="s">
        <v>122</v>
      </c>
      <c r="F93" s="18">
        <f t="shared" si="8"/>
        <v>5</v>
      </c>
      <c r="G93" s="18">
        <f t="shared" si="9"/>
        <v>0</v>
      </c>
    </row>
    <row r="94" spans="1:7" ht="48" x14ac:dyDescent="0.2">
      <c r="A94" s="7">
        <f t="shared" si="10"/>
        <v>22</v>
      </c>
      <c r="B94" s="6" t="s">
        <v>184</v>
      </c>
      <c r="C94" s="15">
        <v>5</v>
      </c>
      <c r="D94" s="32" t="s">
        <v>49</v>
      </c>
      <c r="E94" s="16" t="s">
        <v>122</v>
      </c>
      <c r="F94" s="18">
        <f t="shared" si="8"/>
        <v>5</v>
      </c>
      <c r="G94" s="18">
        <f t="shared" si="9"/>
        <v>0</v>
      </c>
    </row>
    <row r="95" spans="1:7" ht="48" x14ac:dyDescent="0.2">
      <c r="A95" s="38">
        <f t="shared" si="10"/>
        <v>23</v>
      </c>
      <c r="B95" s="6" t="s">
        <v>79</v>
      </c>
      <c r="C95" s="15">
        <v>5</v>
      </c>
      <c r="D95" s="32" t="s">
        <v>49</v>
      </c>
      <c r="E95" s="16" t="s">
        <v>122</v>
      </c>
      <c r="F95" s="18">
        <f t="shared" si="8"/>
        <v>5</v>
      </c>
      <c r="G95" s="18">
        <f t="shared" si="9"/>
        <v>0</v>
      </c>
    </row>
    <row r="96" spans="1:7" x14ac:dyDescent="0.2">
      <c r="A96" s="7"/>
      <c r="B96" s="36" t="s">
        <v>144</v>
      </c>
      <c r="C96" s="36">
        <f>SUM(C73:C95)</f>
        <v>115</v>
      </c>
      <c r="D96" s="36"/>
      <c r="E96" s="36"/>
      <c r="F96" s="36">
        <f>SUM(F73:F95)</f>
        <v>115</v>
      </c>
      <c r="G96" s="21">
        <f>SUM(G73:G95)</f>
        <v>50</v>
      </c>
    </row>
    <row r="97" spans="1:8" s="35" customFormat="1" ht="24" x14ac:dyDescent="0.2">
      <c r="A97" s="40" t="s">
        <v>28</v>
      </c>
      <c r="B97" s="33" t="s">
        <v>25</v>
      </c>
      <c r="C97" s="34" t="s">
        <v>27</v>
      </c>
      <c r="D97" s="20" t="str">
        <f>+$D$3</f>
        <v>KMxSaaS Capability</v>
      </c>
      <c r="E97" s="3" t="str">
        <f>+$E$3</f>
        <v>Alternate Capability</v>
      </c>
      <c r="F97" s="20" t="str">
        <f>+$F$3</f>
        <v>KMxSaaS Evaluation Points</v>
      </c>
      <c r="G97" s="20" t="str">
        <f>+$G$3</f>
        <v>Alternate Evaluation Points</v>
      </c>
    </row>
    <row r="98" spans="1:8" ht="36" x14ac:dyDescent="0.2">
      <c r="A98" s="9">
        <f>0+1</f>
        <v>1</v>
      </c>
      <c r="B98" s="4" t="s">
        <v>166</v>
      </c>
      <c r="C98" s="15">
        <v>5</v>
      </c>
      <c r="D98" s="32" t="s">
        <v>49</v>
      </c>
      <c r="E98" s="16" t="s">
        <v>122</v>
      </c>
      <c r="F98" s="18">
        <f t="shared" ref="F98:F138" si="13">IF(D98="Yes",C98,0)</f>
        <v>5</v>
      </c>
      <c r="G98" s="18">
        <f t="shared" ref="G98:G138" si="14">IF(E98="Yes",C98,0)</f>
        <v>0</v>
      </c>
    </row>
    <row r="99" spans="1:8" ht="36" x14ac:dyDescent="0.2">
      <c r="A99" s="7">
        <f>+A98+1</f>
        <v>2</v>
      </c>
      <c r="B99" s="6" t="s">
        <v>83</v>
      </c>
      <c r="C99" s="15">
        <v>5</v>
      </c>
      <c r="D99" s="32" t="s">
        <v>49</v>
      </c>
      <c r="E99" s="16" t="s">
        <v>122</v>
      </c>
      <c r="F99" s="18">
        <f t="shared" si="13"/>
        <v>5</v>
      </c>
      <c r="G99" s="18">
        <f t="shared" si="14"/>
        <v>0</v>
      </c>
    </row>
    <row r="100" spans="1:8" ht="24" x14ac:dyDescent="0.2">
      <c r="A100" s="7">
        <f t="shared" ref="A100:A138" si="15">+A99+1</f>
        <v>3</v>
      </c>
      <c r="B100" s="6" t="s">
        <v>84</v>
      </c>
      <c r="C100" s="15">
        <v>5</v>
      </c>
      <c r="D100" s="32" t="s">
        <v>49</v>
      </c>
      <c r="E100" s="16" t="s">
        <v>122</v>
      </c>
      <c r="F100" s="18">
        <f t="shared" si="13"/>
        <v>5</v>
      </c>
      <c r="G100" s="18">
        <f t="shared" si="14"/>
        <v>0</v>
      </c>
      <c r="H100" s="31"/>
    </row>
    <row r="101" spans="1:8" ht="36" x14ac:dyDescent="0.2">
      <c r="A101" s="7">
        <f t="shared" si="15"/>
        <v>4</v>
      </c>
      <c r="B101" s="6" t="s">
        <v>167</v>
      </c>
      <c r="C101" s="15">
        <v>5</v>
      </c>
      <c r="D101" s="32" t="s">
        <v>49</v>
      </c>
      <c r="E101" s="16" t="s">
        <v>49</v>
      </c>
      <c r="F101" s="18">
        <f t="shared" si="13"/>
        <v>5</v>
      </c>
      <c r="G101" s="18">
        <f t="shared" si="14"/>
        <v>5</v>
      </c>
      <c r="H101" s="31"/>
    </row>
    <row r="102" spans="1:8" ht="36" x14ac:dyDescent="0.2">
      <c r="A102" s="7">
        <f t="shared" si="15"/>
        <v>5</v>
      </c>
      <c r="B102" s="6" t="s">
        <v>168</v>
      </c>
      <c r="C102" s="15">
        <v>5</v>
      </c>
      <c r="D102" s="32" t="s">
        <v>49</v>
      </c>
      <c r="E102" s="16" t="s">
        <v>122</v>
      </c>
      <c r="F102" s="18">
        <f t="shared" si="13"/>
        <v>5</v>
      </c>
      <c r="G102" s="18">
        <f t="shared" si="14"/>
        <v>0</v>
      </c>
      <c r="H102" s="31"/>
    </row>
    <row r="103" spans="1:8" ht="24" x14ac:dyDescent="0.2">
      <c r="A103" s="7">
        <f t="shared" si="15"/>
        <v>6</v>
      </c>
      <c r="B103" s="6" t="s">
        <v>21</v>
      </c>
      <c r="C103" s="15">
        <v>5</v>
      </c>
      <c r="D103" s="32" t="s">
        <v>49</v>
      </c>
      <c r="E103" s="16" t="s">
        <v>49</v>
      </c>
      <c r="F103" s="18">
        <f t="shared" si="13"/>
        <v>5</v>
      </c>
      <c r="G103" s="18">
        <f t="shared" si="14"/>
        <v>5</v>
      </c>
      <c r="H103" s="31"/>
    </row>
    <row r="104" spans="1:8" ht="24" x14ac:dyDescent="0.2">
      <c r="A104" s="7">
        <f t="shared" si="15"/>
        <v>7</v>
      </c>
      <c r="B104" s="6" t="s">
        <v>85</v>
      </c>
      <c r="C104" s="15">
        <v>5</v>
      </c>
      <c r="D104" s="32" t="s">
        <v>49</v>
      </c>
      <c r="E104" s="16" t="s">
        <v>49</v>
      </c>
      <c r="F104" s="18">
        <f t="shared" si="13"/>
        <v>5</v>
      </c>
      <c r="G104" s="18">
        <f t="shared" si="14"/>
        <v>5</v>
      </c>
      <c r="H104" s="31"/>
    </row>
    <row r="105" spans="1:8" x14ac:dyDescent="0.2">
      <c r="A105" s="7">
        <f t="shared" si="15"/>
        <v>8</v>
      </c>
      <c r="B105" s="6" t="s">
        <v>46</v>
      </c>
      <c r="C105" s="15">
        <v>5</v>
      </c>
      <c r="D105" s="32" t="s">
        <v>49</v>
      </c>
      <c r="E105" s="16" t="s">
        <v>122</v>
      </c>
      <c r="F105" s="18">
        <f t="shared" si="13"/>
        <v>5</v>
      </c>
      <c r="G105" s="18">
        <f t="shared" si="14"/>
        <v>0</v>
      </c>
    </row>
    <row r="106" spans="1:8" ht="24" x14ac:dyDescent="0.2">
      <c r="A106" s="7">
        <f t="shared" si="15"/>
        <v>9</v>
      </c>
      <c r="B106" s="6" t="s">
        <v>86</v>
      </c>
      <c r="C106" s="15">
        <v>5</v>
      </c>
      <c r="D106" s="32" t="s">
        <v>49</v>
      </c>
      <c r="E106" s="16" t="s">
        <v>122</v>
      </c>
      <c r="F106" s="18">
        <f t="shared" si="13"/>
        <v>5</v>
      </c>
      <c r="G106" s="18">
        <f t="shared" si="14"/>
        <v>0</v>
      </c>
    </row>
    <row r="107" spans="1:8" ht="24" x14ac:dyDescent="0.2">
      <c r="A107" s="7">
        <f t="shared" si="15"/>
        <v>10</v>
      </c>
      <c r="B107" s="6" t="s">
        <v>8</v>
      </c>
      <c r="C107" s="15">
        <v>5</v>
      </c>
      <c r="D107" s="32" t="s">
        <v>49</v>
      </c>
      <c r="E107" s="16" t="s">
        <v>122</v>
      </c>
      <c r="F107" s="18">
        <f t="shared" si="13"/>
        <v>5</v>
      </c>
      <c r="G107" s="18">
        <f t="shared" si="14"/>
        <v>0</v>
      </c>
    </row>
    <row r="108" spans="1:8" ht="24" x14ac:dyDescent="0.2">
      <c r="A108" s="7">
        <f t="shared" si="15"/>
        <v>11</v>
      </c>
      <c r="B108" s="6" t="s">
        <v>9</v>
      </c>
      <c r="C108" s="15">
        <v>5</v>
      </c>
      <c r="D108" s="32" t="s">
        <v>49</v>
      </c>
      <c r="E108" s="16" t="s">
        <v>122</v>
      </c>
      <c r="F108" s="18">
        <f t="shared" si="13"/>
        <v>5</v>
      </c>
      <c r="G108" s="18">
        <f t="shared" si="14"/>
        <v>0</v>
      </c>
    </row>
    <row r="109" spans="1:8" ht="24" x14ac:dyDescent="0.2">
      <c r="A109" s="7">
        <f t="shared" si="15"/>
        <v>12</v>
      </c>
      <c r="B109" s="6" t="s">
        <v>169</v>
      </c>
      <c r="C109" s="15">
        <v>5</v>
      </c>
      <c r="D109" s="32" t="s">
        <v>49</v>
      </c>
      <c r="E109" s="16" t="s">
        <v>49</v>
      </c>
      <c r="F109" s="18">
        <f t="shared" si="13"/>
        <v>5</v>
      </c>
      <c r="G109" s="18">
        <f t="shared" si="14"/>
        <v>5</v>
      </c>
    </row>
    <row r="110" spans="1:8" ht="24" x14ac:dyDescent="0.2">
      <c r="A110" s="7">
        <f t="shared" si="15"/>
        <v>13</v>
      </c>
      <c r="B110" s="6" t="s">
        <v>11</v>
      </c>
      <c r="C110" s="15">
        <v>5</v>
      </c>
      <c r="D110" s="32" t="s">
        <v>49</v>
      </c>
      <c r="E110" s="16" t="s">
        <v>49</v>
      </c>
      <c r="F110" s="18">
        <f t="shared" si="13"/>
        <v>5</v>
      </c>
      <c r="G110" s="18">
        <f t="shared" si="14"/>
        <v>5</v>
      </c>
    </row>
    <row r="111" spans="1:8" x14ac:dyDescent="0.2">
      <c r="A111" s="7">
        <f t="shared" si="15"/>
        <v>14</v>
      </c>
      <c r="B111" s="6" t="s">
        <v>12</v>
      </c>
      <c r="C111" s="15">
        <v>5</v>
      </c>
      <c r="D111" s="32" t="s">
        <v>49</v>
      </c>
      <c r="E111" s="16" t="s">
        <v>49</v>
      </c>
      <c r="F111" s="18">
        <f t="shared" si="13"/>
        <v>5</v>
      </c>
      <c r="G111" s="18">
        <f t="shared" si="14"/>
        <v>5</v>
      </c>
    </row>
    <row r="112" spans="1:8" ht="24" x14ac:dyDescent="0.2">
      <c r="A112" s="7">
        <f t="shared" si="15"/>
        <v>15</v>
      </c>
      <c r="B112" s="6" t="s">
        <v>170</v>
      </c>
      <c r="C112" s="15">
        <v>5</v>
      </c>
      <c r="D112" s="32" t="s">
        <v>49</v>
      </c>
      <c r="E112" s="16" t="s">
        <v>49</v>
      </c>
      <c r="F112" s="18">
        <f t="shared" si="13"/>
        <v>5</v>
      </c>
      <c r="G112" s="18">
        <f t="shared" si="14"/>
        <v>5</v>
      </c>
    </row>
    <row r="113" spans="1:8" ht="24" x14ac:dyDescent="0.2">
      <c r="A113" s="7">
        <f t="shared" si="15"/>
        <v>16</v>
      </c>
      <c r="B113" s="6" t="s">
        <v>171</v>
      </c>
      <c r="C113" s="15">
        <v>5</v>
      </c>
      <c r="D113" s="32" t="s">
        <v>49</v>
      </c>
      <c r="E113" s="16" t="s">
        <v>122</v>
      </c>
      <c r="F113" s="18">
        <f t="shared" si="13"/>
        <v>5</v>
      </c>
      <c r="G113" s="18">
        <f t="shared" si="14"/>
        <v>0</v>
      </c>
    </row>
    <row r="114" spans="1:8" ht="36" x14ac:dyDescent="0.2">
      <c r="A114" s="7">
        <f t="shared" si="15"/>
        <v>17</v>
      </c>
      <c r="B114" s="6" t="s">
        <v>172</v>
      </c>
      <c r="C114" s="15">
        <v>5</v>
      </c>
      <c r="D114" s="32" t="s">
        <v>49</v>
      </c>
      <c r="E114" s="16" t="s">
        <v>122</v>
      </c>
      <c r="F114" s="18">
        <f t="shared" si="13"/>
        <v>5</v>
      </c>
      <c r="G114" s="18">
        <f t="shared" si="14"/>
        <v>0</v>
      </c>
    </row>
    <row r="115" spans="1:8" ht="24" x14ac:dyDescent="0.2">
      <c r="A115" s="7">
        <f t="shared" si="15"/>
        <v>18</v>
      </c>
      <c r="B115" s="6" t="s">
        <v>173</v>
      </c>
      <c r="C115" s="15">
        <v>5</v>
      </c>
      <c r="D115" s="32" t="s">
        <v>49</v>
      </c>
      <c r="E115" s="16" t="s">
        <v>49</v>
      </c>
      <c r="F115" s="18">
        <f t="shared" si="13"/>
        <v>5</v>
      </c>
      <c r="G115" s="18">
        <f t="shared" si="14"/>
        <v>5</v>
      </c>
    </row>
    <row r="116" spans="1:8" ht="24" x14ac:dyDescent="0.2">
      <c r="A116" s="7">
        <f t="shared" si="15"/>
        <v>19</v>
      </c>
      <c r="B116" s="6" t="s">
        <v>87</v>
      </c>
      <c r="C116" s="15">
        <v>5</v>
      </c>
      <c r="D116" s="32" t="s">
        <v>49</v>
      </c>
      <c r="E116" s="16" t="s">
        <v>49</v>
      </c>
      <c r="F116" s="18">
        <f t="shared" si="13"/>
        <v>5</v>
      </c>
      <c r="G116" s="18">
        <f t="shared" si="14"/>
        <v>5</v>
      </c>
    </row>
    <row r="117" spans="1:8" ht="36" x14ac:dyDescent="0.2">
      <c r="A117" s="7">
        <f t="shared" si="15"/>
        <v>20</v>
      </c>
      <c r="B117" s="6" t="s">
        <v>88</v>
      </c>
      <c r="C117" s="15">
        <v>5</v>
      </c>
      <c r="D117" s="32" t="s">
        <v>49</v>
      </c>
      <c r="E117" s="16" t="s">
        <v>49</v>
      </c>
      <c r="F117" s="18">
        <f t="shared" si="13"/>
        <v>5</v>
      </c>
      <c r="G117" s="18">
        <f t="shared" si="14"/>
        <v>5</v>
      </c>
    </row>
    <row r="118" spans="1:8" ht="24" x14ac:dyDescent="0.2">
      <c r="A118" s="7">
        <f t="shared" si="15"/>
        <v>21</v>
      </c>
      <c r="B118" s="6" t="s">
        <v>22</v>
      </c>
      <c r="C118" s="15">
        <v>5</v>
      </c>
      <c r="D118" s="32" t="s">
        <v>49</v>
      </c>
      <c r="E118" s="16" t="s">
        <v>122</v>
      </c>
      <c r="F118" s="18">
        <f t="shared" si="13"/>
        <v>5</v>
      </c>
      <c r="G118" s="18">
        <f t="shared" si="14"/>
        <v>0</v>
      </c>
    </row>
    <row r="119" spans="1:8" ht="24" x14ac:dyDescent="0.2">
      <c r="A119" s="7">
        <f t="shared" si="15"/>
        <v>22</v>
      </c>
      <c r="B119" s="6" t="s">
        <v>23</v>
      </c>
      <c r="C119" s="15">
        <v>5</v>
      </c>
      <c r="D119" s="32" t="s">
        <v>49</v>
      </c>
      <c r="E119" s="16" t="s">
        <v>49</v>
      </c>
      <c r="F119" s="18">
        <f t="shared" si="13"/>
        <v>5</v>
      </c>
      <c r="G119" s="18">
        <f t="shared" si="14"/>
        <v>5</v>
      </c>
    </row>
    <row r="120" spans="1:8" x14ac:dyDescent="0.2">
      <c r="A120" s="7">
        <f t="shared" si="15"/>
        <v>23</v>
      </c>
      <c r="B120" s="6" t="s">
        <v>174</v>
      </c>
      <c r="C120" s="15">
        <v>5</v>
      </c>
      <c r="D120" s="32" t="s">
        <v>49</v>
      </c>
      <c r="E120" s="16" t="s">
        <v>49</v>
      </c>
      <c r="F120" s="18">
        <f t="shared" si="13"/>
        <v>5</v>
      </c>
      <c r="G120" s="18">
        <f t="shared" si="14"/>
        <v>5</v>
      </c>
    </row>
    <row r="121" spans="1:8" x14ac:dyDescent="0.2">
      <c r="A121" s="7">
        <f t="shared" si="15"/>
        <v>24</v>
      </c>
      <c r="B121" s="6" t="s">
        <v>89</v>
      </c>
      <c r="C121" s="15">
        <v>5</v>
      </c>
      <c r="D121" s="32" t="s">
        <v>49</v>
      </c>
      <c r="E121" s="16" t="s">
        <v>49</v>
      </c>
      <c r="F121" s="18">
        <f t="shared" si="13"/>
        <v>5</v>
      </c>
      <c r="G121" s="18">
        <f t="shared" si="14"/>
        <v>5</v>
      </c>
      <c r="H121" s="31"/>
    </row>
    <row r="122" spans="1:8" ht="36" x14ac:dyDescent="0.2">
      <c r="A122" s="7">
        <f t="shared" si="15"/>
        <v>25</v>
      </c>
      <c r="B122" s="6" t="s">
        <v>115</v>
      </c>
      <c r="C122" s="15">
        <v>5</v>
      </c>
      <c r="D122" s="32" t="s">
        <v>49</v>
      </c>
      <c r="E122" s="16" t="s">
        <v>49</v>
      </c>
      <c r="F122" s="18">
        <f t="shared" si="13"/>
        <v>5</v>
      </c>
      <c r="G122" s="18">
        <f t="shared" si="14"/>
        <v>5</v>
      </c>
    </row>
    <row r="123" spans="1:8" ht="24" x14ac:dyDescent="0.2">
      <c r="A123" s="7">
        <f t="shared" si="15"/>
        <v>26</v>
      </c>
      <c r="B123" s="6" t="s">
        <v>175</v>
      </c>
      <c r="C123" s="15">
        <v>5</v>
      </c>
      <c r="D123" s="32" t="s">
        <v>49</v>
      </c>
      <c r="E123" s="16" t="s">
        <v>49</v>
      </c>
      <c r="F123" s="18">
        <f t="shared" si="13"/>
        <v>5</v>
      </c>
      <c r="G123" s="18">
        <f t="shared" si="14"/>
        <v>5</v>
      </c>
    </row>
    <row r="124" spans="1:8" ht="36" x14ac:dyDescent="0.2">
      <c r="A124" s="7">
        <f t="shared" si="15"/>
        <v>27</v>
      </c>
      <c r="B124" s="57" t="s">
        <v>90</v>
      </c>
      <c r="C124" s="15">
        <v>5</v>
      </c>
      <c r="D124" s="32" t="s">
        <v>49</v>
      </c>
      <c r="E124" s="16" t="s">
        <v>49</v>
      </c>
      <c r="F124" s="18">
        <f t="shared" si="13"/>
        <v>5</v>
      </c>
      <c r="G124" s="18">
        <f t="shared" si="14"/>
        <v>5</v>
      </c>
    </row>
    <row r="125" spans="1:8" ht="24" x14ac:dyDescent="0.2">
      <c r="A125" s="7">
        <f t="shared" si="15"/>
        <v>28</v>
      </c>
      <c r="B125" s="6" t="s">
        <v>91</v>
      </c>
      <c r="C125" s="15">
        <v>5</v>
      </c>
      <c r="D125" s="32" t="s">
        <v>49</v>
      </c>
      <c r="E125" s="16" t="s">
        <v>49</v>
      </c>
      <c r="F125" s="18">
        <f t="shared" si="13"/>
        <v>5</v>
      </c>
      <c r="G125" s="18">
        <f t="shared" si="14"/>
        <v>5</v>
      </c>
    </row>
    <row r="126" spans="1:8" x14ac:dyDescent="0.2">
      <c r="A126" s="7">
        <f t="shared" si="15"/>
        <v>29</v>
      </c>
      <c r="B126" s="6" t="s">
        <v>50</v>
      </c>
      <c r="C126" s="15">
        <v>5</v>
      </c>
      <c r="D126" s="32" t="s">
        <v>49</v>
      </c>
      <c r="E126" s="16" t="s">
        <v>49</v>
      </c>
      <c r="F126" s="18">
        <f t="shared" si="13"/>
        <v>5</v>
      </c>
      <c r="G126" s="18">
        <f t="shared" si="14"/>
        <v>5</v>
      </c>
    </row>
    <row r="127" spans="1:8" ht="24" x14ac:dyDescent="0.2">
      <c r="A127" s="7">
        <f t="shared" si="15"/>
        <v>30</v>
      </c>
      <c r="B127" s="6" t="s">
        <v>92</v>
      </c>
      <c r="C127" s="15">
        <v>5</v>
      </c>
      <c r="D127" s="32" t="s">
        <v>49</v>
      </c>
      <c r="E127" s="16" t="s">
        <v>122</v>
      </c>
      <c r="F127" s="18">
        <f t="shared" si="13"/>
        <v>5</v>
      </c>
      <c r="G127" s="18">
        <f t="shared" si="14"/>
        <v>0</v>
      </c>
    </row>
    <row r="128" spans="1:8" ht="36" x14ac:dyDescent="0.2">
      <c r="A128" s="7">
        <f t="shared" si="15"/>
        <v>31</v>
      </c>
      <c r="B128" s="6" t="s">
        <v>116</v>
      </c>
      <c r="C128" s="15">
        <v>5</v>
      </c>
      <c r="D128" s="32" t="s">
        <v>49</v>
      </c>
      <c r="E128" s="16" t="s">
        <v>122</v>
      </c>
      <c r="F128" s="18">
        <f t="shared" si="13"/>
        <v>5</v>
      </c>
      <c r="G128" s="18">
        <f t="shared" si="14"/>
        <v>0</v>
      </c>
    </row>
    <row r="129" spans="1:12" ht="24" x14ac:dyDescent="0.2">
      <c r="A129" s="7">
        <f t="shared" si="15"/>
        <v>32</v>
      </c>
      <c r="B129" s="6" t="s">
        <v>93</v>
      </c>
      <c r="C129" s="15">
        <v>5</v>
      </c>
      <c r="D129" s="32" t="s">
        <v>49</v>
      </c>
      <c r="E129" s="16" t="s">
        <v>49</v>
      </c>
      <c r="F129" s="18">
        <f t="shared" si="13"/>
        <v>5</v>
      </c>
      <c r="G129" s="18">
        <f t="shared" si="14"/>
        <v>5</v>
      </c>
    </row>
    <row r="130" spans="1:12" x14ac:dyDescent="0.2">
      <c r="A130" s="7">
        <f t="shared" si="15"/>
        <v>33</v>
      </c>
      <c r="B130" s="6" t="s">
        <v>125</v>
      </c>
      <c r="C130" s="15">
        <v>5</v>
      </c>
      <c r="D130" s="32" t="s">
        <v>49</v>
      </c>
      <c r="E130" s="16" t="s">
        <v>122</v>
      </c>
      <c r="F130" s="18">
        <f t="shared" si="13"/>
        <v>5</v>
      </c>
      <c r="G130" s="18">
        <f t="shared" si="14"/>
        <v>0</v>
      </c>
    </row>
    <row r="131" spans="1:12" ht="60" x14ac:dyDescent="0.2">
      <c r="A131" s="7">
        <f t="shared" si="15"/>
        <v>34</v>
      </c>
      <c r="B131" s="6" t="s">
        <v>176</v>
      </c>
      <c r="C131" s="15">
        <v>5</v>
      </c>
      <c r="D131" s="32" t="s">
        <v>49</v>
      </c>
      <c r="E131" s="16" t="s">
        <v>122</v>
      </c>
      <c r="F131" s="18">
        <f t="shared" si="13"/>
        <v>5</v>
      </c>
      <c r="G131" s="18">
        <f t="shared" si="14"/>
        <v>0</v>
      </c>
      <c r="H131" s="31"/>
    </row>
    <row r="132" spans="1:12" x14ac:dyDescent="0.2">
      <c r="A132" s="7">
        <f t="shared" si="15"/>
        <v>35</v>
      </c>
      <c r="B132" s="6" t="s">
        <v>15</v>
      </c>
      <c r="C132" s="15">
        <v>5</v>
      </c>
      <c r="D132" s="32" t="s">
        <v>49</v>
      </c>
      <c r="E132" s="16" t="s">
        <v>49</v>
      </c>
      <c r="F132" s="18">
        <f t="shared" si="13"/>
        <v>5</v>
      </c>
      <c r="G132" s="18">
        <f t="shared" si="14"/>
        <v>5</v>
      </c>
    </row>
    <row r="133" spans="1:12" ht="24" x14ac:dyDescent="0.2">
      <c r="A133" s="7">
        <f t="shared" si="15"/>
        <v>36</v>
      </c>
      <c r="B133" s="6" t="s">
        <v>16</v>
      </c>
      <c r="C133" s="15">
        <v>5</v>
      </c>
      <c r="D133" s="32" t="s">
        <v>49</v>
      </c>
      <c r="E133" s="16" t="s">
        <v>122</v>
      </c>
      <c r="F133" s="18">
        <f t="shared" si="13"/>
        <v>5</v>
      </c>
      <c r="G133" s="18">
        <f t="shared" si="14"/>
        <v>0</v>
      </c>
      <c r="J133" s="27"/>
      <c r="K133" s="27"/>
      <c r="L133" s="27"/>
    </row>
    <row r="134" spans="1:12" x14ac:dyDescent="0.2">
      <c r="A134" s="7">
        <f t="shared" si="15"/>
        <v>37</v>
      </c>
      <c r="B134" s="6" t="s">
        <v>177</v>
      </c>
      <c r="C134" s="15">
        <v>5</v>
      </c>
      <c r="D134" s="32" t="s">
        <v>49</v>
      </c>
      <c r="E134" s="16" t="s">
        <v>122</v>
      </c>
      <c r="F134" s="18">
        <f t="shared" si="13"/>
        <v>5</v>
      </c>
      <c r="G134" s="18">
        <f t="shared" si="14"/>
        <v>0</v>
      </c>
      <c r="J134" s="28"/>
      <c r="K134" s="29"/>
      <c r="L134" s="29"/>
    </row>
    <row r="135" spans="1:12" ht="36" x14ac:dyDescent="0.2">
      <c r="A135" s="7">
        <f t="shared" si="15"/>
        <v>38</v>
      </c>
      <c r="B135" s="6" t="s">
        <v>117</v>
      </c>
      <c r="C135" s="15">
        <v>5</v>
      </c>
      <c r="D135" s="32" t="s">
        <v>49</v>
      </c>
      <c r="E135" s="16" t="s">
        <v>122</v>
      </c>
      <c r="F135" s="18">
        <f t="shared" si="13"/>
        <v>5</v>
      </c>
      <c r="G135" s="18">
        <f t="shared" si="14"/>
        <v>0</v>
      </c>
      <c r="J135" s="27"/>
      <c r="K135" s="30"/>
      <c r="L135" s="30"/>
    </row>
    <row r="136" spans="1:12" ht="24" x14ac:dyDescent="0.2">
      <c r="A136" s="7">
        <f t="shared" si="15"/>
        <v>39</v>
      </c>
      <c r="B136" s="6" t="s">
        <v>94</v>
      </c>
      <c r="C136" s="15">
        <v>5</v>
      </c>
      <c r="D136" s="32" t="s">
        <v>49</v>
      </c>
      <c r="E136" s="16" t="s">
        <v>49</v>
      </c>
      <c r="F136" s="18">
        <f t="shared" si="13"/>
        <v>5</v>
      </c>
      <c r="G136" s="18">
        <f t="shared" si="14"/>
        <v>5</v>
      </c>
    </row>
    <row r="137" spans="1:12" ht="60" x14ac:dyDescent="0.2">
      <c r="A137" s="7">
        <f t="shared" si="15"/>
        <v>40</v>
      </c>
      <c r="B137" s="6" t="s">
        <v>118</v>
      </c>
      <c r="C137" s="15">
        <v>5</v>
      </c>
      <c r="D137" s="32" t="s">
        <v>49</v>
      </c>
      <c r="E137" s="16" t="s">
        <v>122</v>
      </c>
      <c r="F137" s="18">
        <f t="shared" si="13"/>
        <v>5</v>
      </c>
      <c r="G137" s="18">
        <f t="shared" si="14"/>
        <v>0</v>
      </c>
    </row>
    <row r="138" spans="1:12" ht="36" x14ac:dyDescent="0.2">
      <c r="A138" s="38">
        <f t="shared" si="15"/>
        <v>41</v>
      </c>
      <c r="B138" s="57" t="s">
        <v>178</v>
      </c>
      <c r="C138" s="15">
        <v>5</v>
      </c>
      <c r="D138" s="32" t="s">
        <v>49</v>
      </c>
      <c r="E138" s="16" t="s">
        <v>122</v>
      </c>
      <c r="F138" s="18">
        <f t="shared" si="13"/>
        <v>5</v>
      </c>
      <c r="G138" s="18">
        <f t="shared" si="14"/>
        <v>0</v>
      </c>
    </row>
    <row r="139" spans="1:12" x14ac:dyDescent="0.2">
      <c r="A139" s="7"/>
      <c r="B139" s="45" t="s">
        <v>143</v>
      </c>
      <c r="C139" s="36">
        <f>SUM(C98:C138)</f>
        <v>205</v>
      </c>
      <c r="D139" s="36"/>
      <c r="E139" s="36"/>
      <c r="F139" s="36">
        <f>SUM(F98:F138)</f>
        <v>205</v>
      </c>
      <c r="G139" s="21">
        <f>SUM(G98:G138)</f>
        <v>105</v>
      </c>
    </row>
    <row r="140" spans="1:12" ht="24" x14ac:dyDescent="0.2">
      <c r="A140" s="39" t="s">
        <v>28</v>
      </c>
      <c r="B140" s="41" t="s">
        <v>26</v>
      </c>
      <c r="C140" s="3" t="s">
        <v>27</v>
      </c>
      <c r="D140" s="20" t="str">
        <f>+$D$3</f>
        <v>KMxSaaS Capability</v>
      </c>
      <c r="E140" s="3" t="str">
        <f>+$E$3</f>
        <v>Alternate Capability</v>
      </c>
      <c r="F140" s="20" t="str">
        <f>+$F$3</f>
        <v>KMxSaaS Evaluation Points</v>
      </c>
      <c r="G140" s="20" t="str">
        <f>+$G$3</f>
        <v>Alternate Evaluation Points</v>
      </c>
    </row>
    <row r="141" spans="1:12" ht="36" x14ac:dyDescent="0.2">
      <c r="A141" s="9">
        <f>0+1</f>
        <v>1</v>
      </c>
      <c r="B141" s="4" t="s">
        <v>96</v>
      </c>
      <c r="C141" s="15">
        <v>10</v>
      </c>
      <c r="D141" s="32" t="s">
        <v>49</v>
      </c>
      <c r="E141" s="16" t="s">
        <v>49</v>
      </c>
      <c r="F141" s="18">
        <f t="shared" ref="F141:F148" si="16">IF(D141="Yes",C141,0)</f>
        <v>10</v>
      </c>
      <c r="G141" s="18">
        <f t="shared" ref="G141:G148" si="17">IF(E141="Yes",C141,0)</f>
        <v>10</v>
      </c>
    </row>
    <row r="142" spans="1:12" ht="36" x14ac:dyDescent="0.2">
      <c r="A142" s="9">
        <f>+A141+1</f>
        <v>2</v>
      </c>
      <c r="B142" s="4" t="s">
        <v>95</v>
      </c>
      <c r="C142" s="15">
        <v>10</v>
      </c>
      <c r="D142" s="32" t="s">
        <v>49</v>
      </c>
      <c r="E142" s="16" t="s">
        <v>49</v>
      </c>
      <c r="F142" s="18">
        <f t="shared" si="16"/>
        <v>10</v>
      </c>
      <c r="G142" s="18">
        <f t="shared" si="17"/>
        <v>10</v>
      </c>
    </row>
    <row r="143" spans="1:12" ht="36" x14ac:dyDescent="0.2">
      <c r="A143" s="9">
        <f t="shared" ref="A143:A156" si="18">+A142+1</f>
        <v>3</v>
      </c>
      <c r="B143" s="4" t="s">
        <v>179</v>
      </c>
      <c r="C143" s="15">
        <v>10</v>
      </c>
      <c r="D143" s="32" t="s">
        <v>49</v>
      </c>
      <c r="E143" s="16" t="s">
        <v>122</v>
      </c>
      <c r="F143" s="18">
        <f t="shared" si="16"/>
        <v>10</v>
      </c>
      <c r="G143" s="18">
        <f t="shared" si="17"/>
        <v>0</v>
      </c>
    </row>
    <row r="144" spans="1:12" ht="36" x14ac:dyDescent="0.2">
      <c r="A144" s="9">
        <f t="shared" si="18"/>
        <v>4</v>
      </c>
      <c r="B144" s="4" t="s">
        <v>119</v>
      </c>
      <c r="C144" s="15">
        <v>10</v>
      </c>
      <c r="D144" s="32" t="s">
        <v>49</v>
      </c>
      <c r="E144" s="16" t="s">
        <v>122</v>
      </c>
      <c r="F144" s="18">
        <f t="shared" si="16"/>
        <v>10</v>
      </c>
      <c r="G144" s="18">
        <f t="shared" si="17"/>
        <v>0</v>
      </c>
    </row>
    <row r="145" spans="1:8" ht="48" x14ac:dyDescent="0.2">
      <c r="A145" s="9">
        <f t="shared" si="18"/>
        <v>5</v>
      </c>
      <c r="B145" s="4" t="s">
        <v>185</v>
      </c>
      <c r="C145" s="15">
        <v>10</v>
      </c>
      <c r="D145" s="32" t="s">
        <v>49</v>
      </c>
      <c r="E145" s="16" t="s">
        <v>122</v>
      </c>
      <c r="F145" s="18">
        <f t="shared" si="16"/>
        <v>10</v>
      </c>
      <c r="G145" s="18">
        <f t="shared" si="17"/>
        <v>0</v>
      </c>
    </row>
    <row r="146" spans="1:8" ht="84" x14ac:dyDescent="0.2">
      <c r="A146" s="9">
        <f t="shared" si="18"/>
        <v>6</v>
      </c>
      <c r="B146" s="4" t="s">
        <v>180</v>
      </c>
      <c r="C146" s="15">
        <v>10</v>
      </c>
      <c r="D146" s="32" t="s">
        <v>49</v>
      </c>
      <c r="E146" s="16" t="s">
        <v>122</v>
      </c>
      <c r="F146" s="18">
        <f t="shared" si="16"/>
        <v>10</v>
      </c>
      <c r="G146" s="18">
        <f t="shared" si="17"/>
        <v>0</v>
      </c>
    </row>
    <row r="147" spans="1:8" ht="48" x14ac:dyDescent="0.2">
      <c r="A147" s="9">
        <f t="shared" si="18"/>
        <v>7</v>
      </c>
      <c r="B147" s="4" t="s">
        <v>97</v>
      </c>
      <c r="C147" s="15">
        <v>10</v>
      </c>
      <c r="D147" s="32" t="s">
        <v>49</v>
      </c>
      <c r="E147" s="16" t="s">
        <v>122</v>
      </c>
      <c r="F147" s="18">
        <f t="shared" si="16"/>
        <v>10</v>
      </c>
      <c r="G147" s="18">
        <f t="shared" si="17"/>
        <v>0</v>
      </c>
    </row>
    <row r="148" spans="1:8" ht="36" x14ac:dyDescent="0.2">
      <c r="A148" s="9">
        <f t="shared" si="18"/>
        <v>8</v>
      </c>
      <c r="B148" s="4" t="s">
        <v>181</v>
      </c>
      <c r="C148" s="15">
        <v>10</v>
      </c>
      <c r="D148" s="32" t="s">
        <v>49</v>
      </c>
      <c r="E148" s="16" t="s">
        <v>122</v>
      </c>
      <c r="F148" s="18">
        <f t="shared" si="16"/>
        <v>10</v>
      </c>
      <c r="G148" s="18">
        <f t="shared" si="17"/>
        <v>0</v>
      </c>
    </row>
    <row r="149" spans="1:8" ht="36" x14ac:dyDescent="0.2">
      <c r="A149" s="9">
        <f t="shared" si="18"/>
        <v>9</v>
      </c>
      <c r="B149" s="4" t="s">
        <v>126</v>
      </c>
      <c r="C149" s="15">
        <v>10</v>
      </c>
      <c r="D149" s="32" t="s">
        <v>49</v>
      </c>
      <c r="E149" s="16" t="s">
        <v>49</v>
      </c>
      <c r="F149" s="18">
        <f t="shared" ref="F149:F156" si="19">IF(D149="Yes",C149,0)</f>
        <v>10</v>
      </c>
      <c r="G149" s="18">
        <f t="shared" ref="G149:G156" si="20">IF(E149="Yes",C149,0)</f>
        <v>10</v>
      </c>
      <c r="H149" s="14"/>
    </row>
    <row r="150" spans="1:8" ht="60" x14ac:dyDescent="0.2">
      <c r="A150" s="9">
        <f t="shared" si="18"/>
        <v>10</v>
      </c>
      <c r="B150" s="4" t="s">
        <v>186</v>
      </c>
      <c r="C150" s="15">
        <v>10</v>
      </c>
      <c r="D150" s="32" t="s">
        <v>49</v>
      </c>
      <c r="E150" s="16" t="s">
        <v>122</v>
      </c>
      <c r="F150" s="18">
        <f t="shared" si="19"/>
        <v>10</v>
      </c>
      <c r="G150" s="18">
        <f t="shared" si="20"/>
        <v>0</v>
      </c>
      <c r="H150" s="14"/>
    </row>
    <row r="151" spans="1:8" ht="48" x14ac:dyDescent="0.2">
      <c r="A151" s="9">
        <f t="shared" si="18"/>
        <v>11</v>
      </c>
      <c r="B151" s="4" t="s">
        <v>187</v>
      </c>
      <c r="C151" s="15">
        <v>10</v>
      </c>
      <c r="D151" s="32" t="s">
        <v>49</v>
      </c>
      <c r="E151" s="16" t="s">
        <v>122</v>
      </c>
      <c r="F151" s="18">
        <f t="shared" si="19"/>
        <v>10</v>
      </c>
      <c r="G151" s="18">
        <f t="shared" si="20"/>
        <v>0</v>
      </c>
      <c r="H151" s="14"/>
    </row>
    <row r="152" spans="1:8" ht="36" x14ac:dyDescent="0.2">
      <c r="A152" s="9">
        <f t="shared" si="18"/>
        <v>12</v>
      </c>
      <c r="B152" s="4" t="s">
        <v>182</v>
      </c>
      <c r="C152" s="15">
        <v>10</v>
      </c>
      <c r="D152" s="32" t="s">
        <v>49</v>
      </c>
      <c r="E152" s="16" t="s">
        <v>122</v>
      </c>
      <c r="F152" s="18">
        <f t="shared" si="19"/>
        <v>10</v>
      </c>
      <c r="G152" s="18">
        <f t="shared" si="20"/>
        <v>0</v>
      </c>
      <c r="H152" s="14"/>
    </row>
    <row r="153" spans="1:8" ht="60" x14ac:dyDescent="0.2">
      <c r="A153" s="9">
        <f t="shared" si="18"/>
        <v>13</v>
      </c>
      <c r="B153" s="4" t="s">
        <v>183</v>
      </c>
      <c r="C153" s="15">
        <v>10</v>
      </c>
      <c r="D153" s="32" t="s">
        <v>49</v>
      </c>
      <c r="E153" s="16" t="s">
        <v>122</v>
      </c>
      <c r="F153" s="18">
        <f t="shared" si="19"/>
        <v>10</v>
      </c>
      <c r="G153" s="18">
        <f t="shared" si="20"/>
        <v>0</v>
      </c>
      <c r="H153" s="14"/>
    </row>
    <row r="154" spans="1:8" ht="24" x14ac:dyDescent="0.2">
      <c r="A154" s="9">
        <f t="shared" si="18"/>
        <v>14</v>
      </c>
      <c r="B154" s="6" t="s">
        <v>98</v>
      </c>
      <c r="C154" s="15">
        <v>10</v>
      </c>
      <c r="D154" s="32" t="s">
        <v>49</v>
      </c>
      <c r="E154" s="16" t="s">
        <v>49</v>
      </c>
      <c r="F154" s="18">
        <f t="shared" si="19"/>
        <v>10</v>
      </c>
      <c r="G154" s="18">
        <f t="shared" si="20"/>
        <v>10</v>
      </c>
    </row>
    <row r="155" spans="1:8" ht="24" x14ac:dyDescent="0.2">
      <c r="A155" s="9">
        <f t="shared" si="18"/>
        <v>15</v>
      </c>
      <c r="B155" s="6" t="s">
        <v>188</v>
      </c>
      <c r="C155" s="15">
        <v>5</v>
      </c>
      <c r="D155" s="32" t="s">
        <v>49</v>
      </c>
      <c r="E155" s="16" t="s">
        <v>49</v>
      </c>
      <c r="F155" s="18">
        <f t="shared" si="19"/>
        <v>5</v>
      </c>
      <c r="G155" s="18">
        <f t="shared" si="20"/>
        <v>5</v>
      </c>
    </row>
    <row r="156" spans="1:8" ht="60" x14ac:dyDescent="0.2">
      <c r="A156" s="8">
        <f t="shared" si="18"/>
        <v>16</v>
      </c>
      <c r="B156" s="57" t="s">
        <v>190</v>
      </c>
      <c r="C156" s="15">
        <v>10</v>
      </c>
      <c r="D156" s="32" t="s">
        <v>49</v>
      </c>
      <c r="E156" s="16" t="s">
        <v>122</v>
      </c>
      <c r="F156" s="18">
        <f t="shared" si="19"/>
        <v>10</v>
      </c>
      <c r="G156" s="18">
        <f t="shared" si="20"/>
        <v>0</v>
      </c>
    </row>
    <row r="157" spans="1:8" x14ac:dyDescent="0.2">
      <c r="A157" s="7"/>
      <c r="B157" s="45" t="s">
        <v>142</v>
      </c>
      <c r="C157" s="36">
        <f>SUM(C141:C156)</f>
        <v>155</v>
      </c>
      <c r="D157" s="36"/>
      <c r="E157" s="36"/>
      <c r="F157" s="36">
        <f>SUM(F141:F156)</f>
        <v>155</v>
      </c>
      <c r="G157" s="21">
        <f>SUM(G141:G156)</f>
        <v>45</v>
      </c>
    </row>
    <row r="158" spans="1:8" ht="13.5" thickBot="1" x14ac:dyDescent="0.25">
      <c r="A158" s="58"/>
      <c r="B158" s="37" t="s">
        <v>29</v>
      </c>
      <c r="C158" s="22">
        <f>+C157+C139+C96+C71+C12</f>
        <v>1000</v>
      </c>
      <c r="D158" s="37"/>
      <c r="E158" s="37"/>
      <c r="F158" s="22">
        <f>+F157+F139+F96+F71+F12</f>
        <v>1000</v>
      </c>
      <c r="G158" s="22">
        <f>+G157+G139+G96+G71+G12</f>
        <v>535</v>
      </c>
    </row>
    <row r="159" spans="1:8" ht="13.5" thickTop="1" x14ac:dyDescent="0.2">
      <c r="A159" s="59"/>
      <c r="B159" s="112" t="s">
        <v>135</v>
      </c>
      <c r="C159" s="112"/>
      <c r="D159" s="112"/>
      <c r="E159" s="112"/>
      <c r="F159" s="112"/>
      <c r="G159" s="113"/>
    </row>
    <row r="160" spans="1:8" x14ac:dyDescent="0.2">
      <c r="A160" s="39"/>
      <c r="B160" s="43" t="s">
        <v>132</v>
      </c>
      <c r="C160" s="43"/>
      <c r="D160" s="43"/>
      <c r="E160" s="44"/>
      <c r="F160" s="42"/>
      <c r="G160" s="39" t="s">
        <v>133</v>
      </c>
    </row>
    <row r="161" spans="1:9" x14ac:dyDescent="0.2">
      <c r="A161" s="74"/>
      <c r="B161" s="108" t="s">
        <v>130</v>
      </c>
      <c r="C161" s="108"/>
      <c r="D161" s="108"/>
      <c r="E161" s="108"/>
      <c r="F161" s="108"/>
      <c r="G161" s="76">
        <v>1000</v>
      </c>
      <c r="I161" s="75"/>
    </row>
    <row r="162" spans="1:9" x14ac:dyDescent="0.2">
      <c r="A162" s="74"/>
      <c r="B162" s="108" t="s">
        <v>147</v>
      </c>
      <c r="C162" s="108"/>
      <c r="D162" s="108"/>
      <c r="E162" s="108"/>
      <c r="F162" s="108"/>
      <c r="G162" s="77">
        <v>1000</v>
      </c>
    </row>
    <row r="163" spans="1:9" x14ac:dyDescent="0.2">
      <c r="A163" s="39"/>
      <c r="B163" s="106" t="s">
        <v>134</v>
      </c>
      <c r="C163" s="106"/>
      <c r="D163" s="106"/>
      <c r="E163" s="107"/>
      <c r="F163" s="42" t="str">
        <f>IF(G161&gt;4000,"KMxASP",IF((G161+G162)&gt;4000,"KMxSaas/KMxASP","KMxSaaS"))</f>
        <v>KMxSaaS</v>
      </c>
      <c r="G163" s="88" t="str">
        <f>+G1</f>
        <v>Alternate</v>
      </c>
    </row>
    <row r="164" spans="1:9" ht="24" customHeight="1" x14ac:dyDescent="0.2">
      <c r="A164" s="89"/>
      <c r="B164" s="99" t="s">
        <v>148</v>
      </c>
      <c r="C164" s="99"/>
      <c r="D164" s="99"/>
      <c r="E164" s="99"/>
      <c r="F164" s="78">
        <f>IF(F163="KMxASP",(35840*3),(36000+(MAX(0,(ROUNDUP(($G$161-1000)/1000,0))*6000)*3)))</f>
        <v>36000</v>
      </c>
      <c r="G164" s="79">
        <v>72000</v>
      </c>
    </row>
    <row r="165" spans="1:9" ht="24" customHeight="1" x14ac:dyDescent="0.2">
      <c r="A165" s="90"/>
      <c r="B165" s="99" t="s">
        <v>149</v>
      </c>
      <c r="C165" s="99"/>
      <c r="D165" s="99"/>
      <c r="E165" s="99"/>
      <c r="F165" s="78">
        <f>IF(F163="KMxASP", 0, IF(F163="KMxSaaS/KMxASP", 107520-F164, IF(F163="KMxSaaS", (36000+(MAX(0,(ROUNDUP(($G$162+$G$161-1000)/1000,0))*6000)*3))-F164, 0)))</f>
        <v>18000</v>
      </c>
      <c r="G165" s="79">
        <v>72000</v>
      </c>
    </row>
    <row r="166" spans="1:9" ht="24" customHeight="1" x14ac:dyDescent="0.2">
      <c r="A166" s="91"/>
      <c r="B166" s="100" t="s">
        <v>131</v>
      </c>
      <c r="C166" s="100"/>
      <c r="D166" s="100"/>
      <c r="E166" s="100"/>
      <c r="F166" s="80">
        <f>5000*1</f>
        <v>5000</v>
      </c>
      <c r="G166" s="81">
        <v>24000</v>
      </c>
    </row>
    <row r="167" spans="1:9" ht="12.6" customHeight="1" thickBot="1" x14ac:dyDescent="0.25">
      <c r="A167" s="92"/>
      <c r="B167" s="101" t="s">
        <v>31</v>
      </c>
      <c r="C167" s="101"/>
      <c r="D167" s="101"/>
      <c r="E167" s="101"/>
      <c r="F167" s="23">
        <f>SUM(F164:F166)</f>
        <v>59000</v>
      </c>
      <c r="G167" s="23">
        <f>SUM(G164:G166)</f>
        <v>168000</v>
      </c>
    </row>
    <row r="168" spans="1:9" ht="12.6" customHeight="1" thickTop="1" x14ac:dyDescent="0.2">
      <c r="A168" s="9"/>
      <c r="B168" s="102" t="s">
        <v>32</v>
      </c>
      <c r="C168" s="102"/>
      <c r="D168" s="102"/>
      <c r="E168" s="102"/>
      <c r="F168" s="24">
        <f>+$C$158-F158</f>
        <v>0</v>
      </c>
      <c r="G168" s="24">
        <f>+$C$158-G158</f>
        <v>465</v>
      </c>
    </row>
    <row r="169" spans="1:9" ht="12.6" customHeight="1" x14ac:dyDescent="0.2">
      <c r="A169" s="7"/>
      <c r="B169" s="103" t="s">
        <v>33</v>
      </c>
      <c r="C169" s="103"/>
      <c r="D169" s="103"/>
      <c r="E169" s="103"/>
      <c r="F169" s="25">
        <f>F158/$C$158</f>
        <v>1</v>
      </c>
      <c r="G169" s="25">
        <f>G158/$C$158</f>
        <v>0.53500000000000003</v>
      </c>
    </row>
    <row r="170" spans="1:9" ht="12.6" customHeight="1" thickBot="1" x14ac:dyDescent="0.25">
      <c r="A170" s="58"/>
      <c r="B170" s="101" t="s">
        <v>43</v>
      </c>
      <c r="C170" s="101"/>
      <c r="D170" s="101"/>
      <c r="E170" s="101"/>
      <c r="F170" s="26">
        <f>+(F167/F158)</f>
        <v>59</v>
      </c>
      <c r="G170" s="26">
        <f>+(G167/G158)</f>
        <v>314.01869158878503</v>
      </c>
    </row>
    <row r="171" spans="1:9" ht="12.6" customHeight="1" thickTop="1" thickBot="1" x14ac:dyDescent="0.25">
      <c r="A171" s="60"/>
      <c r="B171" s="104" t="s">
        <v>45</v>
      </c>
      <c r="C171" s="104"/>
      <c r="D171" s="104"/>
      <c r="E171" s="104"/>
      <c r="F171" s="26">
        <f>+F170*F158</f>
        <v>59000</v>
      </c>
      <c r="G171" s="26">
        <f>+F170*G158</f>
        <v>31565</v>
      </c>
    </row>
    <row r="172" spans="1:9" ht="12.6" customHeight="1" thickTop="1" thickBot="1" x14ac:dyDescent="0.25">
      <c r="A172" s="65"/>
      <c r="B172" s="105" t="s">
        <v>44</v>
      </c>
      <c r="C172" s="105"/>
      <c r="D172" s="105"/>
      <c r="E172" s="105"/>
      <c r="F172" s="66">
        <f>+F167-F171</f>
        <v>0</v>
      </c>
      <c r="G172" s="66">
        <f>+G167-G171</f>
        <v>136435</v>
      </c>
    </row>
    <row r="173" spans="1:9" x14ac:dyDescent="0.2">
      <c r="A173" s="61"/>
      <c r="B173" s="62"/>
      <c r="C173" s="63"/>
      <c r="D173" s="63"/>
      <c r="E173" s="63"/>
      <c r="G173" s="64"/>
    </row>
    <row r="174" spans="1:9" x14ac:dyDescent="0.2">
      <c r="A174" s="48"/>
      <c r="B174" s="49" t="s">
        <v>40</v>
      </c>
      <c r="C174" s="50" t="s">
        <v>42</v>
      </c>
      <c r="D174" s="51"/>
      <c r="E174" s="51"/>
      <c r="F174" s="52"/>
      <c r="G174" s="53"/>
    </row>
    <row r="175" spans="1:9" ht="24" x14ac:dyDescent="0.2">
      <c r="A175" s="69"/>
      <c r="B175" s="54" t="s">
        <v>36</v>
      </c>
      <c r="C175" s="54"/>
      <c r="D175" s="67"/>
      <c r="E175" s="67"/>
      <c r="F175" s="67"/>
      <c r="G175" s="68"/>
    </row>
    <row r="176" spans="1:9" ht="48" x14ac:dyDescent="0.2">
      <c r="A176" s="70"/>
      <c r="B176" s="46" t="s">
        <v>39</v>
      </c>
      <c r="C176" s="96" t="s">
        <v>127</v>
      </c>
      <c r="D176" s="97"/>
      <c r="E176" s="97"/>
      <c r="F176" s="97"/>
      <c r="G176" s="98"/>
    </row>
    <row r="177" spans="1:7" ht="24" x14ac:dyDescent="0.2">
      <c r="A177" s="71"/>
      <c r="B177" s="46" t="s">
        <v>37</v>
      </c>
      <c r="C177" s="96"/>
      <c r="D177" s="97"/>
      <c r="E177" s="97"/>
      <c r="F177" s="97"/>
      <c r="G177" s="98"/>
    </row>
    <row r="178" spans="1:7" ht="24" x14ac:dyDescent="0.2">
      <c r="A178" s="72"/>
      <c r="B178" s="46" t="s">
        <v>35</v>
      </c>
      <c r="C178" s="96" t="s">
        <v>47</v>
      </c>
      <c r="D178" s="97"/>
      <c r="E178" s="97"/>
      <c r="F178" s="97"/>
      <c r="G178" s="98"/>
    </row>
    <row r="179" spans="1:7" ht="36.75" thickBot="1" x14ac:dyDescent="0.25">
      <c r="A179" s="73"/>
      <c r="B179" s="47" t="s">
        <v>38</v>
      </c>
      <c r="C179" s="93" t="s">
        <v>48</v>
      </c>
      <c r="D179" s="94"/>
      <c r="E179" s="94"/>
      <c r="F179" s="94"/>
      <c r="G179" s="95"/>
    </row>
    <row r="180" spans="1:7" ht="12" customHeight="1" x14ac:dyDescent="0.2">
      <c r="A180" s="61"/>
      <c r="B180" s="56"/>
      <c r="C180" s="13"/>
      <c r="D180" s="13"/>
      <c r="E180" s="13"/>
      <c r="F180" s="13"/>
      <c r="G180" s="10"/>
    </row>
    <row r="181" spans="1:7" x14ac:dyDescent="0.2">
      <c r="A181" s="55"/>
      <c r="B181" s="56"/>
      <c r="C181" s="13"/>
      <c r="D181" s="13"/>
      <c r="E181" s="13"/>
      <c r="F181" s="13"/>
      <c r="G181" s="10"/>
    </row>
    <row r="182" spans="1:7" x14ac:dyDescent="0.2">
      <c r="A182" s="55"/>
      <c r="B182" s="56"/>
      <c r="C182" s="13"/>
      <c r="D182" s="13"/>
      <c r="E182" s="13"/>
      <c r="F182" s="13"/>
      <c r="G182" s="10"/>
    </row>
    <row r="183" spans="1:7" x14ac:dyDescent="0.2">
      <c r="A183" s="55"/>
      <c r="B183" s="56"/>
      <c r="C183" s="13"/>
      <c r="D183" s="13"/>
      <c r="E183" s="13"/>
      <c r="F183" s="13"/>
      <c r="G183" s="10"/>
    </row>
    <row r="184" spans="1:7" x14ac:dyDescent="0.2">
      <c r="A184" s="55"/>
      <c r="B184" s="56"/>
      <c r="C184" s="13"/>
      <c r="D184" s="13"/>
      <c r="E184" s="13"/>
      <c r="F184" s="13"/>
      <c r="G184" s="10"/>
    </row>
    <row r="185" spans="1:7" x14ac:dyDescent="0.2">
      <c r="A185" s="55"/>
      <c r="B185" s="56"/>
      <c r="C185" s="13"/>
      <c r="D185" s="13"/>
      <c r="E185" s="13"/>
      <c r="F185" s="13"/>
      <c r="G185" s="10"/>
    </row>
    <row r="186" spans="1:7" x14ac:dyDescent="0.2">
      <c r="A186" s="55"/>
      <c r="B186" s="56"/>
      <c r="C186" s="13"/>
      <c r="D186" s="13"/>
      <c r="E186" s="13"/>
      <c r="F186" s="13"/>
      <c r="G186" s="10"/>
    </row>
    <row r="187" spans="1:7" x14ac:dyDescent="0.2">
      <c r="A187" s="55"/>
      <c r="B187" s="56"/>
      <c r="C187" s="13"/>
      <c r="D187" s="13"/>
      <c r="E187" s="13"/>
      <c r="F187" s="13"/>
      <c r="G187" s="10"/>
    </row>
    <row r="188" spans="1:7" x14ac:dyDescent="0.2">
      <c r="A188" s="55"/>
      <c r="B188" s="56"/>
      <c r="C188" s="13"/>
      <c r="D188" s="13"/>
      <c r="E188" s="13"/>
      <c r="F188" s="13"/>
      <c r="G188" s="10"/>
    </row>
    <row r="189" spans="1:7" x14ac:dyDescent="0.2">
      <c r="A189" s="55"/>
      <c r="B189" s="56"/>
      <c r="C189" s="13"/>
      <c r="D189" s="13"/>
      <c r="E189" s="13"/>
      <c r="F189" s="13"/>
      <c r="G189" s="10"/>
    </row>
    <row r="190" spans="1:7" x14ac:dyDescent="0.2">
      <c r="A190" s="55"/>
      <c r="B190" s="56"/>
      <c r="C190" s="13"/>
      <c r="D190" s="13"/>
      <c r="E190" s="13"/>
      <c r="F190" s="13"/>
      <c r="G190" s="10"/>
    </row>
    <row r="191" spans="1:7" x14ac:dyDescent="0.2">
      <c r="A191" s="55"/>
      <c r="B191" s="56"/>
      <c r="C191" s="13"/>
      <c r="D191" s="13"/>
      <c r="E191" s="13"/>
      <c r="F191" s="13"/>
      <c r="G191" s="10"/>
    </row>
    <row r="192" spans="1:7" x14ac:dyDescent="0.2">
      <c r="A192" s="55"/>
      <c r="B192" s="56"/>
      <c r="C192" s="13"/>
      <c r="D192" s="13"/>
      <c r="E192" s="13"/>
      <c r="F192" s="13"/>
      <c r="G192" s="10"/>
    </row>
    <row r="193" spans="1:7" x14ac:dyDescent="0.2">
      <c r="A193" s="55"/>
      <c r="B193" s="56"/>
      <c r="C193" s="13"/>
      <c r="D193" s="13"/>
      <c r="E193" s="13"/>
      <c r="F193" s="13"/>
      <c r="G193" s="10"/>
    </row>
    <row r="194" spans="1:7" x14ac:dyDescent="0.2">
      <c r="A194" s="55"/>
      <c r="B194" s="56"/>
      <c r="C194" s="13"/>
      <c r="D194" s="13"/>
      <c r="E194" s="13"/>
      <c r="F194" s="13"/>
      <c r="G194" s="10"/>
    </row>
    <row r="195" spans="1:7" x14ac:dyDescent="0.2">
      <c r="A195" s="55"/>
      <c r="B195" s="56"/>
      <c r="C195" s="13"/>
      <c r="D195" s="13"/>
      <c r="E195" s="13"/>
      <c r="F195" s="13"/>
      <c r="G195" s="10"/>
    </row>
    <row r="196" spans="1:7" x14ac:dyDescent="0.2">
      <c r="A196" s="55"/>
      <c r="B196" s="56"/>
      <c r="C196" s="13"/>
      <c r="D196" s="13"/>
      <c r="E196" s="13"/>
      <c r="F196" s="13"/>
      <c r="G196" s="10"/>
    </row>
    <row r="197" spans="1:7" x14ac:dyDescent="0.2">
      <c r="A197" s="55"/>
      <c r="B197" s="56"/>
      <c r="C197" s="13"/>
      <c r="D197" s="13"/>
      <c r="E197" s="13"/>
      <c r="F197" s="13"/>
      <c r="G197" s="10"/>
    </row>
    <row r="198" spans="1:7" x14ac:dyDescent="0.2">
      <c r="A198" s="55"/>
      <c r="B198" s="56"/>
      <c r="C198" s="13"/>
      <c r="D198" s="13"/>
      <c r="E198" s="13"/>
      <c r="F198" s="13"/>
      <c r="G198" s="10"/>
    </row>
    <row r="199" spans="1:7" x14ac:dyDescent="0.2">
      <c r="A199" s="55"/>
      <c r="B199" s="56"/>
      <c r="C199" s="13"/>
      <c r="D199" s="13"/>
      <c r="E199" s="13"/>
      <c r="F199" s="13"/>
      <c r="G199" s="10"/>
    </row>
    <row r="200" spans="1:7" x14ac:dyDescent="0.2">
      <c r="A200" s="55"/>
      <c r="B200" s="56"/>
      <c r="C200" s="13"/>
      <c r="D200" s="13"/>
      <c r="E200" s="13"/>
      <c r="F200" s="13"/>
      <c r="G200" s="10"/>
    </row>
    <row r="201" spans="1:7" x14ac:dyDescent="0.2">
      <c r="A201" s="55"/>
      <c r="B201" s="56"/>
      <c r="C201" s="13"/>
      <c r="D201" s="13"/>
      <c r="E201" s="13"/>
      <c r="F201" s="13"/>
      <c r="G201" s="10"/>
    </row>
    <row r="202" spans="1:7" x14ac:dyDescent="0.2">
      <c r="A202" s="55"/>
      <c r="B202" s="56"/>
      <c r="C202" s="13"/>
      <c r="D202" s="13"/>
      <c r="E202" s="13"/>
      <c r="F202" s="13"/>
      <c r="G202" s="10"/>
    </row>
    <row r="203" spans="1:7" x14ac:dyDescent="0.2">
      <c r="A203" s="55"/>
      <c r="B203" s="56"/>
      <c r="C203" s="13"/>
      <c r="D203" s="13"/>
      <c r="E203" s="13"/>
      <c r="F203" s="13"/>
      <c r="G203" s="10"/>
    </row>
    <row r="204" spans="1:7" x14ac:dyDescent="0.2">
      <c r="A204" s="55"/>
      <c r="B204" s="56"/>
      <c r="C204" s="13"/>
      <c r="D204" s="13"/>
      <c r="E204" s="13"/>
      <c r="F204" s="13"/>
      <c r="G204" s="10"/>
    </row>
    <row r="205" spans="1:7" x14ac:dyDescent="0.2">
      <c r="A205" s="55"/>
      <c r="B205" s="56"/>
      <c r="C205" s="13"/>
      <c r="D205" s="13"/>
      <c r="E205" s="13"/>
      <c r="F205" s="13"/>
      <c r="G205" s="10"/>
    </row>
    <row r="206" spans="1:7" x14ac:dyDescent="0.2">
      <c r="A206" s="55"/>
      <c r="B206" s="56"/>
      <c r="C206" s="13"/>
      <c r="D206" s="13"/>
      <c r="E206" s="13"/>
      <c r="F206" s="13"/>
      <c r="G206" s="10"/>
    </row>
    <row r="207" spans="1:7" x14ac:dyDescent="0.2">
      <c r="A207" s="55"/>
      <c r="B207" s="56"/>
      <c r="C207" s="13"/>
      <c r="D207" s="13"/>
      <c r="E207" s="13"/>
      <c r="F207" s="13"/>
      <c r="G207" s="10"/>
    </row>
    <row r="208" spans="1:7" x14ac:dyDescent="0.2">
      <c r="A208" s="55"/>
      <c r="B208" s="56"/>
      <c r="C208" s="13"/>
      <c r="D208" s="13"/>
      <c r="E208" s="13"/>
      <c r="F208" s="13"/>
      <c r="G208" s="10"/>
    </row>
    <row r="209" spans="1:7" x14ac:dyDescent="0.2">
      <c r="A209" s="55"/>
      <c r="B209" s="56"/>
      <c r="C209" s="13"/>
      <c r="D209" s="13"/>
      <c r="E209" s="13"/>
      <c r="F209" s="13"/>
      <c r="G209" s="10"/>
    </row>
    <row r="210" spans="1:7" x14ac:dyDescent="0.2">
      <c r="A210" s="55"/>
      <c r="B210" s="56"/>
      <c r="C210" s="13"/>
      <c r="D210" s="13"/>
      <c r="E210" s="13"/>
      <c r="F210" s="13"/>
      <c r="G210" s="10"/>
    </row>
    <row r="211" spans="1:7" x14ac:dyDescent="0.2">
      <c r="A211" s="55"/>
      <c r="B211" s="56"/>
      <c r="C211" s="13"/>
      <c r="D211" s="13"/>
      <c r="E211" s="13"/>
      <c r="F211" s="13"/>
      <c r="G211" s="10"/>
    </row>
    <row r="212" spans="1:7" x14ac:dyDescent="0.2">
      <c r="A212" s="55"/>
      <c r="B212" s="56"/>
      <c r="C212" s="13"/>
      <c r="D212" s="13"/>
      <c r="E212" s="13"/>
      <c r="F212" s="13"/>
      <c r="G212" s="10"/>
    </row>
    <row r="213" spans="1:7" x14ac:dyDescent="0.2">
      <c r="A213" s="55"/>
      <c r="B213" s="56"/>
      <c r="C213" s="13"/>
      <c r="D213" s="13"/>
      <c r="E213" s="13"/>
      <c r="F213" s="13"/>
      <c r="G213" s="10"/>
    </row>
    <row r="214" spans="1:7" x14ac:dyDescent="0.2">
      <c r="A214" s="55"/>
      <c r="B214" s="56"/>
      <c r="C214" s="13"/>
      <c r="D214" s="13"/>
      <c r="E214" s="13"/>
      <c r="F214" s="13"/>
      <c r="G214" s="10"/>
    </row>
    <row r="215" spans="1:7" x14ac:dyDescent="0.2">
      <c r="A215" s="55"/>
      <c r="B215" s="56"/>
      <c r="C215" s="13"/>
      <c r="D215" s="13"/>
      <c r="E215" s="13"/>
      <c r="F215" s="13"/>
      <c r="G215" s="10"/>
    </row>
    <row r="216" spans="1:7" x14ac:dyDescent="0.2">
      <c r="A216" s="55"/>
      <c r="B216" s="56"/>
      <c r="C216" s="13"/>
      <c r="D216" s="13"/>
      <c r="E216" s="13"/>
      <c r="F216" s="13"/>
      <c r="G216" s="10"/>
    </row>
    <row r="217" spans="1:7" x14ac:dyDescent="0.2">
      <c r="A217" s="55"/>
      <c r="B217" s="56"/>
      <c r="C217" s="13"/>
      <c r="D217" s="13"/>
      <c r="E217" s="13"/>
      <c r="F217" s="13"/>
      <c r="G217" s="10"/>
    </row>
    <row r="218" spans="1:7" x14ac:dyDescent="0.2">
      <c r="A218" s="55"/>
      <c r="B218" s="56"/>
      <c r="C218" s="13"/>
      <c r="D218" s="13"/>
      <c r="E218" s="13"/>
      <c r="F218" s="13"/>
      <c r="G218" s="10"/>
    </row>
    <row r="219" spans="1:7" x14ac:dyDescent="0.2">
      <c r="A219" s="55"/>
      <c r="B219" s="56"/>
      <c r="C219" s="13"/>
      <c r="D219" s="13"/>
      <c r="E219" s="13"/>
      <c r="F219" s="13"/>
      <c r="G219" s="10"/>
    </row>
    <row r="220" spans="1:7" x14ac:dyDescent="0.2">
      <c r="A220" s="55"/>
      <c r="B220" s="56"/>
      <c r="C220" s="13"/>
      <c r="D220" s="13"/>
      <c r="E220" s="13"/>
      <c r="F220" s="13"/>
      <c r="G220" s="10"/>
    </row>
    <row r="221" spans="1:7" x14ac:dyDescent="0.2">
      <c r="A221" s="55"/>
      <c r="B221" s="56"/>
      <c r="C221" s="13"/>
      <c r="D221" s="13"/>
      <c r="E221" s="13"/>
      <c r="F221" s="13"/>
      <c r="G221" s="10"/>
    </row>
    <row r="222" spans="1:7" x14ac:dyDescent="0.2">
      <c r="A222" s="55"/>
      <c r="B222" s="56"/>
      <c r="C222" s="13"/>
      <c r="D222" s="13"/>
      <c r="E222" s="13"/>
      <c r="F222" s="13"/>
      <c r="G222" s="10"/>
    </row>
    <row r="223" spans="1:7" x14ac:dyDescent="0.2">
      <c r="A223" s="55"/>
      <c r="B223" s="56"/>
      <c r="C223" s="13"/>
      <c r="D223" s="13"/>
      <c r="E223" s="13"/>
      <c r="F223" s="13"/>
      <c r="G223" s="10"/>
    </row>
    <row r="224" spans="1:7" x14ac:dyDescent="0.2">
      <c r="A224" s="55"/>
      <c r="B224" s="56"/>
      <c r="C224" s="13"/>
      <c r="D224" s="13"/>
      <c r="E224" s="13"/>
      <c r="F224" s="13"/>
      <c r="G224" s="10"/>
    </row>
    <row r="225" spans="1:7" x14ac:dyDescent="0.2">
      <c r="A225" s="55"/>
      <c r="B225" s="56"/>
      <c r="C225" s="13"/>
      <c r="D225" s="13"/>
      <c r="E225" s="13"/>
      <c r="F225" s="13"/>
      <c r="G225" s="10"/>
    </row>
    <row r="226" spans="1:7" x14ac:dyDescent="0.2">
      <c r="A226" s="55"/>
      <c r="B226" s="56"/>
      <c r="C226" s="13"/>
      <c r="D226" s="13"/>
      <c r="E226" s="13"/>
      <c r="F226" s="13"/>
      <c r="G226" s="10"/>
    </row>
    <row r="227" spans="1:7" x14ac:dyDescent="0.2">
      <c r="A227" s="55"/>
      <c r="B227" s="56"/>
      <c r="C227" s="13"/>
      <c r="D227" s="13"/>
      <c r="E227" s="13"/>
      <c r="F227" s="13"/>
      <c r="G227" s="10"/>
    </row>
    <row r="228" spans="1:7" x14ac:dyDescent="0.2">
      <c r="A228" s="55"/>
      <c r="B228" s="56"/>
      <c r="C228" s="13"/>
      <c r="D228" s="13"/>
      <c r="E228" s="13"/>
      <c r="F228" s="13"/>
      <c r="G228" s="10"/>
    </row>
    <row r="229" spans="1:7" x14ac:dyDescent="0.2">
      <c r="A229" s="55"/>
      <c r="B229" s="56"/>
      <c r="C229" s="13"/>
      <c r="D229" s="13"/>
      <c r="E229" s="13"/>
      <c r="F229" s="13"/>
      <c r="G229" s="10"/>
    </row>
    <row r="230" spans="1:7" x14ac:dyDescent="0.2">
      <c r="A230" s="55"/>
      <c r="B230" s="56"/>
      <c r="C230" s="13"/>
      <c r="D230" s="13"/>
      <c r="E230" s="13"/>
      <c r="F230" s="13"/>
      <c r="G230" s="10"/>
    </row>
    <row r="231" spans="1:7" x14ac:dyDescent="0.2">
      <c r="A231" s="55"/>
      <c r="B231" s="56"/>
      <c r="C231" s="13"/>
      <c r="D231" s="13"/>
      <c r="E231" s="13"/>
      <c r="F231" s="13"/>
      <c r="G231" s="10"/>
    </row>
    <row r="232" spans="1:7" x14ac:dyDescent="0.2">
      <c r="A232" s="55"/>
      <c r="B232" s="56"/>
      <c r="C232" s="13"/>
      <c r="D232" s="13"/>
      <c r="E232" s="13"/>
      <c r="F232" s="13"/>
      <c r="G232" s="10"/>
    </row>
    <row r="233" spans="1:7" x14ac:dyDescent="0.2">
      <c r="A233" s="55"/>
      <c r="B233" s="56"/>
      <c r="C233" s="13"/>
      <c r="D233" s="13"/>
      <c r="E233" s="13"/>
      <c r="F233" s="13"/>
      <c r="G233" s="10"/>
    </row>
    <row r="234" spans="1:7" x14ac:dyDescent="0.2">
      <c r="A234" s="55"/>
      <c r="B234" s="56"/>
      <c r="C234" s="13"/>
      <c r="D234" s="13"/>
      <c r="E234" s="13"/>
      <c r="F234" s="13"/>
      <c r="G234" s="10"/>
    </row>
    <row r="235" spans="1:7" x14ac:dyDescent="0.2">
      <c r="A235" s="55"/>
      <c r="B235" s="56"/>
      <c r="C235" s="13"/>
      <c r="D235" s="13"/>
      <c r="E235" s="13"/>
      <c r="F235" s="13"/>
      <c r="G235" s="10"/>
    </row>
    <row r="236" spans="1:7" x14ac:dyDescent="0.2">
      <c r="A236" s="55"/>
      <c r="B236" s="56"/>
      <c r="C236" s="13"/>
      <c r="D236" s="13"/>
      <c r="E236" s="13"/>
      <c r="F236" s="13"/>
      <c r="G236" s="10"/>
    </row>
    <row r="237" spans="1:7" x14ac:dyDescent="0.2">
      <c r="A237" s="55"/>
      <c r="B237" s="56"/>
      <c r="C237" s="13"/>
      <c r="D237" s="13"/>
      <c r="E237" s="13"/>
      <c r="F237" s="13"/>
      <c r="G237" s="10"/>
    </row>
    <row r="238" spans="1:7" x14ac:dyDescent="0.2">
      <c r="A238" s="55"/>
      <c r="B238" s="56"/>
      <c r="C238" s="13"/>
      <c r="D238" s="13"/>
      <c r="E238" s="13"/>
      <c r="F238" s="13"/>
      <c r="G238" s="10"/>
    </row>
    <row r="239" spans="1:7" x14ac:dyDescent="0.2">
      <c r="A239" s="55"/>
      <c r="B239" s="56"/>
      <c r="C239" s="13"/>
      <c r="D239" s="13"/>
      <c r="E239" s="13"/>
      <c r="F239" s="13"/>
      <c r="G239" s="10"/>
    </row>
    <row r="240" spans="1:7" x14ac:dyDescent="0.2">
      <c r="A240" s="55"/>
      <c r="B240" s="56"/>
      <c r="C240" s="13"/>
      <c r="D240" s="13"/>
      <c r="E240" s="13"/>
      <c r="F240" s="13"/>
      <c r="G240" s="10"/>
    </row>
    <row r="241" spans="1:7" x14ac:dyDescent="0.2">
      <c r="A241" s="55"/>
      <c r="B241" s="56"/>
      <c r="C241" s="13"/>
      <c r="D241" s="13"/>
      <c r="E241" s="13"/>
      <c r="F241" s="13"/>
      <c r="G241" s="10"/>
    </row>
    <row r="242" spans="1:7" x14ac:dyDescent="0.2">
      <c r="A242" s="55"/>
      <c r="B242" s="56"/>
      <c r="C242" s="13"/>
      <c r="D242" s="13"/>
      <c r="E242" s="13"/>
      <c r="F242" s="13"/>
      <c r="G242" s="10"/>
    </row>
    <row r="243" spans="1:7" x14ac:dyDescent="0.2">
      <c r="A243" s="55"/>
      <c r="B243" s="56"/>
      <c r="C243" s="13"/>
      <c r="D243" s="13"/>
      <c r="E243" s="13"/>
      <c r="F243" s="13"/>
      <c r="G243" s="10"/>
    </row>
  </sheetData>
  <sheetProtection password="DC8F" sheet="1" objects="1" scenarios="1" selectLockedCells="1"/>
  <mergeCells count="19">
    <mergeCell ref="B163:E163"/>
    <mergeCell ref="B161:F161"/>
    <mergeCell ref="B162:F162"/>
    <mergeCell ref="A1:B1"/>
    <mergeCell ref="D1:F1"/>
    <mergeCell ref="B159:G159"/>
    <mergeCell ref="C179:G179"/>
    <mergeCell ref="C178:G178"/>
    <mergeCell ref="C177:G177"/>
    <mergeCell ref="C176:G176"/>
    <mergeCell ref="B164:E164"/>
    <mergeCell ref="B165:E165"/>
    <mergeCell ref="B166:E166"/>
    <mergeCell ref="B167:E167"/>
    <mergeCell ref="B168:E168"/>
    <mergeCell ref="B169:E169"/>
    <mergeCell ref="B170:E170"/>
    <mergeCell ref="B171:E171"/>
    <mergeCell ref="B172:E172"/>
  </mergeCells>
  <phoneticPr fontId="2" type="noConversion"/>
  <dataValidations count="3">
    <dataValidation type="list" allowBlank="1" showInputMessage="1" showErrorMessage="1" sqref="E98:E138 E14:E70 E73:E95 E4:E11 E141:E156">
      <formula1>"Yes,No"</formula1>
    </dataValidation>
    <dataValidation type="list" allowBlank="1" showInputMessage="1" showErrorMessage="1" sqref="D4:D11 D14:D70 D73:D95 D98:D138 D141:D156">
      <formula1>"Yes,Yes"</formula1>
    </dataValidation>
    <dataValidation type="list" allowBlank="1" showInputMessage="1" showErrorMessage="1" sqref="C4:C11 C14:C70 C73:C95 C98:C138 C141:C156">
      <formula1>"0,5,10,20,30,40,50"</formula1>
    </dataValidation>
  </dataValidations>
  <pageMargins left="0.25" right="0.25" top="0.75" bottom="0.75" header="0.3" footer="0.3"/>
  <pageSetup scale="82" fitToHeight="0" orientation="portrait" r:id="rId1"/>
  <headerFooter alignWithMargins="0"/>
  <rowBreaks count="5" manualBreakCount="5">
    <brk id="12" max="6" man="1"/>
    <brk id="71" max="16383" man="1"/>
    <brk id="96" max="16383" man="1"/>
    <brk id="139" max="16383" man="1"/>
    <brk id="158" max="16383" man="1"/>
  </rowBreaks>
  <customProperties>
    <customPr name="SSC_SHEET_GUID" r:id="rId2"/>
  </customProperties>
  <drawing r:id="rId3"/>
  <webPublishItems count="1">
    <webPublishItem id="14369" divId="enterprise_learning_checklist_14369" sourceType="sheet" destinationFile="C:\Documents and Settings\jlee\Desktop\enterprise_learning_checklist.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defaultRowHeight="12.75" x14ac:dyDescent="0.2"/>
  <sheetData>
    <row r="1" spans="1:5" x14ac:dyDescent="0.2">
      <c r="A1" t="s">
        <v>136</v>
      </c>
      <c r="C1" t="s">
        <v>128</v>
      </c>
      <c r="D1" t="s">
        <v>141</v>
      </c>
      <c r="E1" t="s">
        <v>129</v>
      </c>
    </row>
    <row r="2" spans="1:5" x14ac:dyDescent="0.2">
      <c r="A2" t="s">
        <v>137</v>
      </c>
    </row>
    <row r="3" spans="1:5" x14ac:dyDescent="0.2">
      <c r="A3" t="s">
        <v>138</v>
      </c>
      <c r="B3"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JackLee</dc:creator>
  <cp:lastModifiedBy>jack</cp:lastModifiedBy>
  <cp:lastPrinted>2021-01-25T03:33:42Z</cp:lastPrinted>
  <dcterms:created xsi:type="dcterms:W3CDTF">2006-03-28T15:31:44Z</dcterms:created>
  <dcterms:modified xsi:type="dcterms:W3CDTF">2023-04-06T22:25:46Z</dcterms:modified>
</cp:coreProperties>
</file>